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UIDOSVR\SharedFolder\Etigunsuidou2\文書\030104共通　企画広報\03010402ホームページ\"/>
    </mc:Choice>
  </mc:AlternateContent>
  <xr:revisionPtr revIDLastSave="0" documentId="13_ncr:1_{506B5DF5-A179-4853-B90A-9FDAA832E9AC}" xr6:coauthVersionLast="47" xr6:coauthVersionMax="47" xr10:uidLastSave="{00000000-0000-0000-0000-000000000000}"/>
  <bookViews>
    <workbookView xWindow="-120" yWindow="-120" windowWidth="29040" windowHeight="15840" xr2:uid="{A54B2132-8F11-4650-B260-C739684C58C7}"/>
  </bookViews>
  <sheets>
    <sheet name="試算シート" sheetId="1" r:id="rId1"/>
    <sheet name="計算シート" sheetId="3" state="hidden" r:id="rId2"/>
  </sheets>
  <externalReferences>
    <externalReference r:id="rId3"/>
  </externalReferences>
  <definedNames>
    <definedName name="NO">[1]一覧!$A$3:$A$1005</definedName>
    <definedName name="口径">計算シート!$C$8:$I$8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3" l="1"/>
  <c r="D60" i="3"/>
  <c r="D34" i="3"/>
  <c r="D6" i="3"/>
  <c r="I77" i="3" s="1"/>
  <c r="I78" i="3" s="1"/>
  <c r="C77" i="3" l="1"/>
  <c r="D75" i="3"/>
  <c r="F77" i="3"/>
  <c r="E75" i="3"/>
  <c r="H75" i="3"/>
  <c r="F76" i="3"/>
  <c r="C76" i="3"/>
  <c r="G77" i="3"/>
  <c r="F75" i="3"/>
  <c r="D76" i="3"/>
  <c r="D77" i="3"/>
  <c r="H77" i="3"/>
  <c r="C75" i="3"/>
  <c r="G75" i="3"/>
  <c r="E76" i="3"/>
  <c r="E77" i="3"/>
  <c r="I82" i="3"/>
  <c r="I80" i="3"/>
  <c r="D32" i="3"/>
  <c r="D4" i="3"/>
  <c r="H78" i="3" l="1"/>
  <c r="H80" i="3" s="1"/>
  <c r="G78" i="3"/>
  <c r="G80" i="3" s="1"/>
  <c r="D78" i="3"/>
  <c r="D80" i="3" s="1"/>
  <c r="C78" i="3"/>
  <c r="F60" i="3" s="1"/>
  <c r="F78" i="3"/>
  <c r="E78" i="3"/>
  <c r="E80" i="3" s="1"/>
  <c r="I81" i="3"/>
  <c r="C19" i="3"/>
  <c r="C48" i="3"/>
  <c r="D47" i="3"/>
  <c r="F48" i="3"/>
  <c r="E47" i="3"/>
  <c r="C49" i="3"/>
  <c r="H47" i="3"/>
  <c r="F49" i="3"/>
  <c r="G49" i="3"/>
  <c r="F47" i="3"/>
  <c r="D48" i="3"/>
  <c r="D49" i="3"/>
  <c r="H49" i="3"/>
  <c r="C47" i="3"/>
  <c r="G47" i="3"/>
  <c r="E48" i="3"/>
  <c r="E49" i="3"/>
  <c r="I49" i="3"/>
  <c r="I50" i="3" s="1"/>
  <c r="I54" i="3" s="1"/>
  <c r="I21" i="3"/>
  <c r="I22" i="3" s="1"/>
  <c r="I26" i="3" s="1"/>
  <c r="G21" i="3"/>
  <c r="H21" i="3"/>
  <c r="D21" i="3"/>
  <c r="F21" i="3"/>
  <c r="E21" i="3"/>
  <c r="C20" i="3"/>
  <c r="F20" i="3"/>
  <c r="C21" i="3"/>
  <c r="F19" i="3"/>
  <c r="D19" i="3"/>
  <c r="G19" i="3"/>
  <c r="E20" i="3"/>
  <c r="E19" i="3"/>
  <c r="H19" i="3"/>
  <c r="H22" i="3" s="1"/>
  <c r="H26" i="3" s="1"/>
  <c r="D20" i="3"/>
  <c r="C80" i="3" l="1"/>
  <c r="F61" i="3" s="1"/>
  <c r="G82" i="3"/>
  <c r="G81" i="3" s="1"/>
  <c r="H82" i="3"/>
  <c r="H81" i="3" s="1"/>
  <c r="D82" i="3"/>
  <c r="D81" i="3" s="1"/>
  <c r="C82" i="3"/>
  <c r="E82" i="3"/>
  <c r="E81" i="3" s="1"/>
  <c r="F82" i="3"/>
  <c r="F80" i="3"/>
  <c r="G50" i="3"/>
  <c r="G54" i="3" s="1"/>
  <c r="H50" i="3"/>
  <c r="H54" i="3" s="1"/>
  <c r="E50" i="3"/>
  <c r="D50" i="3"/>
  <c r="D54" i="3" s="1"/>
  <c r="C50" i="3"/>
  <c r="E22" i="3"/>
  <c r="E26" i="3" s="1"/>
  <c r="F50" i="3"/>
  <c r="F54" i="3" s="1"/>
  <c r="I52" i="3"/>
  <c r="C22" i="3"/>
  <c r="D22" i="3"/>
  <c r="D26" i="3" s="1"/>
  <c r="F22" i="3"/>
  <c r="F26" i="3" s="1"/>
  <c r="H24" i="3"/>
  <c r="I24" i="3"/>
  <c r="G22" i="3"/>
  <c r="G26" i="3" s="1"/>
  <c r="F32" i="3" l="1"/>
  <c r="C81" i="3"/>
  <c r="I60" i="3"/>
  <c r="I61" i="3" s="1"/>
  <c r="C26" i="3"/>
  <c r="I4" i="3" s="1"/>
  <c r="I5" i="3" s="1"/>
  <c r="F4" i="3"/>
  <c r="F16" i="1"/>
  <c r="F81" i="3"/>
  <c r="G52" i="3"/>
  <c r="G53" i="3" s="1"/>
  <c r="C52" i="3"/>
  <c r="C54" i="3"/>
  <c r="C24" i="3"/>
  <c r="E52" i="3"/>
  <c r="E54" i="3"/>
  <c r="H52" i="3"/>
  <c r="H53" i="3" s="1"/>
  <c r="F24" i="3"/>
  <c r="F25" i="3" s="1"/>
  <c r="F52" i="3"/>
  <c r="F53" i="3" s="1"/>
  <c r="D52" i="3"/>
  <c r="E24" i="3"/>
  <c r="E25" i="3" s="1"/>
  <c r="I53" i="3"/>
  <c r="H25" i="3"/>
  <c r="I25" i="3"/>
  <c r="D24" i="3"/>
  <c r="G24" i="3"/>
  <c r="P16" i="1" l="1"/>
  <c r="J16" i="1"/>
  <c r="I6" i="3"/>
  <c r="F62" i="3"/>
  <c r="I32" i="3"/>
  <c r="F33" i="3"/>
  <c r="F5" i="3"/>
  <c r="C25" i="3"/>
  <c r="C53" i="3"/>
  <c r="E53" i="3"/>
  <c r="D53" i="3"/>
  <c r="D25" i="3"/>
  <c r="G25" i="3"/>
  <c r="I62" i="3" l="1"/>
  <c r="T16" i="1" s="1"/>
  <c r="J13" i="1"/>
  <c r="I33" i="3"/>
  <c r="F6" i="3"/>
  <c r="F13" i="1"/>
  <c r="F34" i="3"/>
  <c r="I34" i="3" l="1"/>
  <c r="T13" i="1" s="1"/>
  <c r="P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ＦＭＶユーザ</author>
  </authors>
  <commentList>
    <comment ref="D4" authorId="0" shapeId="0" xr:uid="{37D14D3C-44ED-4221-9E2E-8384362D1D28}">
      <text>
        <r>
          <rPr>
            <sz val="9"/>
            <color indexed="81"/>
            <rFont val="ＭＳ Ｐゴシック"/>
            <family val="3"/>
            <charset val="128"/>
          </rPr>
          <t>ここに、使用口径を入力
してください！！</t>
        </r>
      </text>
    </comment>
    <comment ref="D6" authorId="0" shapeId="0" xr:uid="{D8A9308E-FF49-4686-9C26-C18ED69C5547}">
      <text>
        <r>
          <rPr>
            <sz val="9"/>
            <color indexed="81"/>
            <rFont val="ＭＳ Ｐゴシック"/>
            <family val="3"/>
            <charset val="128"/>
          </rPr>
          <t xml:space="preserve">ここに、使用水量を入力
してください！！
</t>
        </r>
      </text>
    </comment>
    <comment ref="D32" authorId="0" shapeId="0" xr:uid="{C2429B54-BA0D-419E-9670-ED6E1AD25543}">
      <text>
        <r>
          <rPr>
            <sz val="9"/>
            <color indexed="81"/>
            <rFont val="ＭＳ Ｐゴシック"/>
            <family val="3"/>
            <charset val="128"/>
          </rPr>
          <t>ここに、使用口径を入力
してください！！</t>
        </r>
      </text>
    </comment>
    <comment ref="D34" authorId="0" shapeId="0" xr:uid="{F093CFAE-A881-4F61-A0EE-FD8A871A4D16}">
      <text>
        <r>
          <rPr>
            <sz val="9"/>
            <color indexed="81"/>
            <rFont val="ＭＳ Ｐゴシック"/>
            <family val="3"/>
            <charset val="128"/>
          </rPr>
          <t xml:space="preserve">ここに、使用水量を入力
してください！！
</t>
        </r>
      </text>
    </comment>
    <comment ref="D60" authorId="0" shapeId="0" xr:uid="{28B59E28-17F0-4D96-B53D-D3849C8228FB}">
      <text>
        <r>
          <rPr>
            <sz val="9"/>
            <color indexed="81"/>
            <rFont val="ＭＳ Ｐゴシック"/>
            <family val="3"/>
            <charset val="128"/>
          </rPr>
          <t>ここに、使用口径を入力
してください！！</t>
        </r>
      </text>
    </comment>
    <comment ref="D62" authorId="0" shapeId="0" xr:uid="{A281CCCD-3C0D-49BD-802F-786243187BB7}">
      <text>
        <r>
          <rPr>
            <sz val="9"/>
            <color indexed="81"/>
            <rFont val="ＭＳ Ｐゴシック"/>
            <family val="3"/>
            <charset val="128"/>
          </rPr>
          <t xml:space="preserve">ここに、使用水量を入力
してください！！
</t>
        </r>
      </text>
    </comment>
  </commentList>
</comments>
</file>

<file path=xl/sharedStrings.xml><?xml version="1.0" encoding="utf-8"?>
<sst xmlns="http://schemas.openxmlformats.org/spreadsheetml/2006/main" count="125" uniqueCount="52">
  <si>
    <t>水道料金改定額試算シート</t>
    <rPh sb="0" eb="2">
      <t>スイドウ</t>
    </rPh>
    <rPh sb="2" eb="4">
      <t>リョウキン</t>
    </rPh>
    <rPh sb="4" eb="6">
      <t>カイテイ</t>
    </rPh>
    <rPh sb="6" eb="7">
      <t>ガク</t>
    </rPh>
    <rPh sb="7" eb="9">
      <t>シサン</t>
    </rPh>
    <phoneticPr fontId="1"/>
  </si>
  <si>
    <t>口径</t>
    <rPh sb="0" eb="2">
      <t>コウケイ</t>
    </rPh>
    <phoneticPr fontId="1"/>
  </si>
  <si>
    <t>使用水量</t>
    <rPh sb="0" eb="2">
      <t>シヨウ</t>
    </rPh>
    <rPh sb="2" eb="4">
      <t>スイリョウ</t>
    </rPh>
    <phoneticPr fontId="1"/>
  </si>
  <si>
    <t>①</t>
    <phoneticPr fontId="1"/>
  </si>
  <si>
    <t>②</t>
    <phoneticPr fontId="1"/>
  </si>
  <si>
    <t>※プルダウンリストより</t>
    <phoneticPr fontId="1"/>
  </si>
  <si>
    <t>※水量を直接</t>
    <rPh sb="1" eb="3">
      <t>スイリョウ</t>
    </rPh>
    <rPh sb="4" eb="6">
      <t>チョクセツ</t>
    </rPh>
    <phoneticPr fontId="1"/>
  </si>
  <si>
    <t>消費税</t>
    <rPh sb="0" eb="3">
      <t>ショウヒゼイ</t>
    </rPh>
    <phoneticPr fontId="1"/>
  </si>
  <si>
    <t>①</t>
    <phoneticPr fontId="14"/>
  </si>
  <si>
    <t>給水口径</t>
    <rPh sb="0" eb="2">
      <t>キュウスイ</t>
    </rPh>
    <rPh sb="2" eb="4">
      <t>コウケイ</t>
    </rPh>
    <phoneticPr fontId="14"/>
  </si>
  <si>
    <t>②</t>
    <phoneticPr fontId="14"/>
  </si>
  <si>
    <t>使用水量</t>
    <rPh sb="0" eb="2">
      <t>シヨウ</t>
    </rPh>
    <rPh sb="2" eb="4">
      <t>スイリョウ</t>
    </rPh>
    <phoneticPr fontId="14"/>
  </si>
  <si>
    <t>自　動　計　算</t>
    <rPh sb="0" eb="3">
      <t>ジドウ</t>
    </rPh>
    <rPh sb="4" eb="7">
      <t>ケイサン</t>
    </rPh>
    <phoneticPr fontId="14"/>
  </si>
  <si>
    <t>13mm</t>
    <phoneticPr fontId="14"/>
  </si>
  <si>
    <t>20mm</t>
    <phoneticPr fontId="14"/>
  </si>
  <si>
    <t>25mm</t>
    <phoneticPr fontId="14"/>
  </si>
  <si>
    <t>30mm</t>
  </si>
  <si>
    <t>40mm</t>
    <phoneticPr fontId="14"/>
  </si>
  <si>
    <t>50mm</t>
    <phoneticPr fontId="14"/>
  </si>
  <si>
    <t>75mm</t>
    <phoneticPr fontId="14"/>
  </si>
  <si>
    <t>水量は9999トンまで計算できます。</t>
    <rPh sb="0" eb="2">
      <t>スイリョウ</t>
    </rPh>
    <rPh sb="11" eb="13">
      <t>ケイサン</t>
    </rPh>
    <phoneticPr fontId="14"/>
  </si>
  <si>
    <t>基本料金</t>
    <rPh sb="0" eb="2">
      <t>キホン</t>
    </rPh>
    <rPh sb="2" eb="4">
      <t>リョウキン</t>
    </rPh>
    <phoneticPr fontId="14"/>
  </si>
  <si>
    <t>使用料金</t>
    <rPh sb="0" eb="2">
      <t>シヨウ</t>
    </rPh>
    <rPh sb="2" eb="4">
      <t>リョウキン</t>
    </rPh>
    <phoneticPr fontId="1"/>
  </si>
  <si>
    <t>ﾏﾃﾞ</t>
    <phoneticPr fontId="1"/>
  </si>
  <si>
    <t>ｶﾗ</t>
    <phoneticPr fontId="1"/>
  </si>
  <si>
    <t>①</t>
    <phoneticPr fontId="1"/>
  </si>
  <si>
    <t>②</t>
    <phoneticPr fontId="1"/>
  </si>
  <si>
    <t>③</t>
    <phoneticPr fontId="1"/>
  </si>
  <si>
    <t>消費税</t>
    <rPh sb="0" eb="3">
      <t>ショウヒゼイ</t>
    </rPh>
    <phoneticPr fontId="1"/>
  </si>
  <si>
    <t>税抜価格</t>
    <rPh sb="0" eb="4">
      <t>ゼイヌキカカク</t>
    </rPh>
    <phoneticPr fontId="1"/>
  </si>
  <si>
    <t>税抜価格</t>
    <rPh sb="0" eb="2">
      <t>ゼイヌキ</t>
    </rPh>
    <rPh sb="2" eb="4">
      <t>カカク</t>
    </rPh>
    <phoneticPr fontId="1"/>
  </si>
  <si>
    <t>単価一覧表</t>
    <rPh sb="0" eb="2">
      <t>タンカ</t>
    </rPh>
    <rPh sb="2" eb="4">
      <t>イチラン</t>
    </rPh>
    <rPh sb="4" eb="5">
      <t>ヒョウ</t>
    </rPh>
    <phoneticPr fontId="1"/>
  </si>
  <si>
    <t>合　　計</t>
    <rPh sb="0" eb="1">
      <t>ゴウ</t>
    </rPh>
    <rPh sb="3" eb="4">
      <t>ケイ</t>
    </rPh>
    <phoneticPr fontId="1"/>
  </si>
  <si>
    <t>改正前</t>
    <rPh sb="0" eb="3">
      <t>カイセイマエ</t>
    </rPh>
    <phoneticPr fontId="14"/>
  </si>
  <si>
    <t>改正後（1段階目）</t>
    <rPh sb="0" eb="3">
      <t>カイセイゴ</t>
    </rPh>
    <rPh sb="5" eb="7">
      <t>ダンカイ</t>
    </rPh>
    <rPh sb="7" eb="8">
      <t>メ</t>
    </rPh>
    <phoneticPr fontId="14"/>
  </si>
  <si>
    <t>改正後（２段階目）</t>
    <rPh sb="0" eb="3">
      <t>カイセイゴ</t>
    </rPh>
    <rPh sb="5" eb="7">
      <t>ダンカイ</t>
    </rPh>
    <rPh sb="7" eb="8">
      <t>メ</t>
    </rPh>
    <phoneticPr fontId="14"/>
  </si>
  <si>
    <t>令和５年５月検針分より（６月徴収分）</t>
    <phoneticPr fontId="1"/>
  </si>
  <si>
    <t>２回目改定後</t>
    <rPh sb="1" eb="3">
      <t>カイメ</t>
    </rPh>
    <rPh sb="3" eb="5">
      <t>カイテイ</t>
    </rPh>
    <rPh sb="5" eb="6">
      <t>ゴ</t>
    </rPh>
    <phoneticPr fontId="1"/>
  </si>
  <si>
    <t>令和６年５月検針分より（６月徴収分）</t>
    <phoneticPr fontId="1"/>
  </si>
  <si>
    <t>使用料金</t>
    <rPh sb="0" eb="2">
      <t>シヨウ</t>
    </rPh>
    <rPh sb="2" eb="4">
      <t>リョウキン</t>
    </rPh>
    <phoneticPr fontId="1"/>
  </si>
  <si>
    <t>-消費税</t>
    <phoneticPr fontId="1"/>
  </si>
  <si>
    <t>　請求金額</t>
    <rPh sb="1" eb="3">
      <t>セイキュウ</t>
    </rPh>
    <rPh sb="3" eb="5">
      <t>キンガク</t>
    </rPh>
    <phoneticPr fontId="1"/>
  </si>
  <si>
    <t>　税抜金額</t>
    <rPh sb="1" eb="3">
      <t>ゼイヌキ</t>
    </rPh>
    <rPh sb="3" eb="5">
      <t>キンガク</t>
    </rPh>
    <phoneticPr fontId="1"/>
  </si>
  <si>
    <t>消費税率</t>
    <rPh sb="0" eb="3">
      <t>ショウヒゼイ</t>
    </rPh>
    <rPh sb="3" eb="4">
      <t>リツ</t>
    </rPh>
    <phoneticPr fontId="1"/>
  </si>
  <si>
    <t>消費税額</t>
    <rPh sb="0" eb="3">
      <t>ショウヒゼイ</t>
    </rPh>
    <rPh sb="3" eb="4">
      <t>ガク</t>
    </rPh>
    <phoneticPr fontId="1"/>
  </si>
  <si>
    <t>税抜料金</t>
    <rPh sb="0" eb="2">
      <t>ゼイヌキ</t>
    </rPh>
    <rPh sb="2" eb="4">
      <t>リョウキン</t>
    </rPh>
    <phoneticPr fontId="1"/>
  </si>
  <si>
    <t>現行</t>
    <rPh sb="0" eb="2">
      <t>ゲンコウ</t>
    </rPh>
    <phoneticPr fontId="1"/>
  </si>
  <si>
    <t>インボイス制度に伴う
表示金額</t>
    <rPh sb="5" eb="7">
      <t>セイド</t>
    </rPh>
    <rPh sb="8" eb="9">
      <t>トモナ</t>
    </rPh>
    <rPh sb="11" eb="13">
      <t>ヒョウジ</t>
    </rPh>
    <rPh sb="13" eb="15">
      <t>キンガク</t>
    </rPh>
    <phoneticPr fontId="1"/>
  </si>
  <si>
    <r>
      <rPr>
        <sz val="8"/>
        <color rgb="FFFF0000"/>
        <rFont val="游ゴシック"/>
        <family val="3"/>
        <charset val="128"/>
        <scheme val="minor"/>
      </rPr>
      <t>　選択</t>
    </r>
    <r>
      <rPr>
        <sz val="8"/>
        <color theme="1"/>
        <rFont val="游ゴシック"/>
        <family val="2"/>
        <charset val="128"/>
        <scheme val="minor"/>
      </rPr>
      <t>してください。</t>
    </r>
    <rPh sb="1" eb="3">
      <t>センタク</t>
    </rPh>
    <phoneticPr fontId="1"/>
  </si>
  <si>
    <r>
      <rPr>
        <sz val="8"/>
        <color rgb="FFFF0000"/>
        <rFont val="游ゴシック"/>
        <family val="3"/>
        <charset val="128"/>
        <scheme val="minor"/>
      </rPr>
      <t>　入力</t>
    </r>
    <r>
      <rPr>
        <sz val="8"/>
        <color theme="1"/>
        <rFont val="游ゴシック"/>
        <family val="2"/>
        <charset val="128"/>
        <scheme val="minor"/>
      </rPr>
      <t>してください。</t>
    </r>
    <rPh sb="1" eb="3">
      <t>ニュウリョク</t>
    </rPh>
    <phoneticPr fontId="1"/>
  </si>
  <si>
    <r>
      <t xml:space="preserve">水道使用料金
</t>
    </r>
    <r>
      <rPr>
        <sz val="8"/>
        <color theme="1"/>
        <rFont val="游ゴシック"/>
        <family val="3"/>
        <charset val="128"/>
        <scheme val="minor"/>
      </rPr>
      <t>(基本+超過料金)</t>
    </r>
    <rPh sb="0" eb="2">
      <t>スイドウ</t>
    </rPh>
    <rPh sb="2" eb="4">
      <t>シヨウ</t>
    </rPh>
    <rPh sb="4" eb="6">
      <t>リョウキン</t>
    </rPh>
    <rPh sb="8" eb="10">
      <t>キホン</t>
    </rPh>
    <rPh sb="11" eb="13">
      <t>チョウカ</t>
    </rPh>
    <rPh sb="13" eb="15">
      <t>リョウキン</t>
    </rPh>
    <phoneticPr fontId="1"/>
  </si>
  <si>
    <t>請求金額
（税込み）</t>
    <rPh sb="0" eb="2">
      <t>セイキュウ</t>
    </rPh>
    <rPh sb="2" eb="4">
      <t>キンガク</t>
    </rPh>
    <rPh sb="6" eb="8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</si>
</sst>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㎥&quot;"/>
    <numFmt numFmtId="177" formatCode="_ * #,##0&quot;円&quot;\ ;_ * \-#,##0&quot;円&quot;\ ;_ * &quot;0円&quot;\ ;_ @_ "/>
    <numFmt numFmtId="178" formatCode="#,##0\ &quot;円&quot;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FD1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5F1FF"/>
        <bgColor indexed="64"/>
      </patternFill>
    </fill>
    <fill>
      <patternFill patternType="solid">
        <fgColor rgb="FFC9F2FF"/>
        <bgColor indexed="64"/>
      </patternFill>
    </fill>
  </fills>
  <borders count="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 style="thin">
        <color indexed="64"/>
      </bottom>
      <diagonal/>
    </border>
    <border>
      <left/>
      <right/>
      <top style="mediumDashed">
        <color auto="1"/>
      </top>
      <bottom style="thin">
        <color indexed="64"/>
      </bottom>
      <diagonal/>
    </border>
    <border>
      <left/>
      <right style="mediumDashed">
        <color auto="1"/>
      </right>
      <top style="mediumDashed">
        <color auto="1"/>
      </top>
      <bottom style="thin">
        <color indexed="64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mediumDashed">
        <color auto="1"/>
      </right>
      <top style="thin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6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/>
    <xf numFmtId="0" fontId="4" fillId="2" borderId="0" xfId="0" applyFont="1" applyFill="1" applyAlignment="1">
      <alignment vertical="top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distributed" vertical="center" indent="1"/>
    </xf>
    <xf numFmtId="0" fontId="0" fillId="7" borderId="0" xfId="0" applyFill="1">
      <alignment vertical="center"/>
    </xf>
    <xf numFmtId="0" fontId="11" fillId="0" borderId="11" xfId="1" applyBorder="1"/>
    <xf numFmtId="38" fontId="0" fillId="0" borderId="0" xfId="2" applyFont="1"/>
    <xf numFmtId="0" fontId="11" fillId="0" borderId="0" xfId="1"/>
    <xf numFmtId="0" fontId="12" fillId="8" borderId="12" xfId="1" applyFont="1" applyFill="1" applyBorder="1"/>
    <xf numFmtId="38" fontId="13" fillId="8" borderId="13" xfId="2" applyFont="1" applyFill="1" applyBorder="1"/>
    <xf numFmtId="38" fontId="12" fillId="8" borderId="13" xfId="2" applyFont="1" applyFill="1" applyBorder="1"/>
    <xf numFmtId="0" fontId="12" fillId="8" borderId="9" xfId="1" applyFont="1" applyFill="1" applyBorder="1"/>
    <xf numFmtId="0" fontId="12" fillId="0" borderId="0" xfId="1" applyFont="1"/>
    <xf numFmtId="0" fontId="12" fillId="8" borderId="14" xfId="1" applyFont="1" applyFill="1" applyBorder="1"/>
    <xf numFmtId="38" fontId="12" fillId="8" borderId="0" xfId="2" applyFont="1" applyFill="1" applyBorder="1"/>
    <xf numFmtId="0" fontId="12" fillId="8" borderId="15" xfId="1" applyFont="1" applyFill="1" applyBorder="1"/>
    <xf numFmtId="0" fontId="12" fillId="8" borderId="14" xfId="1" applyFont="1" applyFill="1" applyBorder="1" applyAlignment="1">
      <alignment horizontal="right"/>
    </xf>
    <xf numFmtId="38" fontId="12" fillId="8" borderId="16" xfId="2" applyFont="1" applyFill="1" applyBorder="1"/>
    <xf numFmtId="38" fontId="12" fillId="8" borderId="17" xfId="2" applyFont="1" applyFill="1" applyBorder="1"/>
    <xf numFmtId="38" fontId="12" fillId="8" borderId="11" xfId="2" applyFont="1" applyFill="1" applyBorder="1"/>
    <xf numFmtId="38" fontId="12" fillId="8" borderId="18" xfId="2" applyFont="1" applyFill="1" applyBorder="1"/>
    <xf numFmtId="38" fontId="12" fillId="8" borderId="8" xfId="2" applyFont="1" applyFill="1" applyBorder="1" applyAlignment="1">
      <alignment horizontal="center"/>
    </xf>
    <xf numFmtId="38" fontId="12" fillId="0" borderId="0" xfId="1" applyNumberFormat="1" applyFont="1"/>
    <xf numFmtId="0" fontId="12" fillId="8" borderId="19" xfId="1" applyFont="1" applyFill="1" applyBorder="1"/>
    <xf numFmtId="0" fontId="12" fillId="8" borderId="20" xfId="1" applyFont="1" applyFill="1" applyBorder="1"/>
    <xf numFmtId="38" fontId="0" fillId="0" borderId="0" xfId="2" applyFont="1" applyBorder="1"/>
    <xf numFmtId="38" fontId="0" fillId="0" borderId="0" xfId="2" applyFont="1" applyFill="1"/>
    <xf numFmtId="9" fontId="12" fillId="8" borderId="29" xfId="2" applyNumberFormat="1" applyFont="1" applyFill="1" applyBorder="1"/>
    <xf numFmtId="0" fontId="12" fillId="8" borderId="30" xfId="1" applyFont="1" applyFill="1" applyBorder="1" applyAlignment="1">
      <alignment horizontal="right" vertical="center"/>
    </xf>
    <xf numFmtId="0" fontId="12" fillId="8" borderId="14" xfId="1" applyFont="1" applyFill="1" applyBorder="1" applyAlignment="1">
      <alignment horizontal="right" vertical="center"/>
    </xf>
    <xf numFmtId="0" fontId="12" fillId="8" borderId="0" xfId="1" applyFont="1" applyFill="1" applyAlignment="1">
      <alignment horizontal="right" vertical="center"/>
    </xf>
    <xf numFmtId="0" fontId="17" fillId="8" borderId="14" xfId="1" applyFont="1" applyFill="1" applyBorder="1" applyAlignment="1">
      <alignment horizontal="right" vertical="center"/>
    </xf>
    <xf numFmtId="0" fontId="17" fillId="8" borderId="30" xfId="1" applyFont="1" applyFill="1" applyBorder="1" applyAlignment="1">
      <alignment horizontal="right" vertical="center"/>
    </xf>
    <xf numFmtId="0" fontId="12" fillId="8" borderId="0" xfId="1" applyFont="1" applyFill="1"/>
    <xf numFmtId="0" fontId="12" fillId="9" borderId="0" xfId="1" applyFont="1" applyFill="1" applyAlignment="1">
      <alignment horizontal="right" vertical="center"/>
    </xf>
    <xf numFmtId="38" fontId="16" fillId="9" borderId="21" xfId="2" applyFont="1" applyFill="1" applyBorder="1"/>
    <xf numFmtId="38" fontId="16" fillId="9" borderId="23" xfId="2" applyFont="1" applyFill="1" applyBorder="1"/>
    <xf numFmtId="38" fontId="16" fillId="9" borderId="25" xfId="2" applyFont="1" applyFill="1" applyBorder="1"/>
    <xf numFmtId="38" fontId="16" fillId="9" borderId="26" xfId="2" applyFont="1" applyFill="1" applyBorder="1"/>
    <xf numFmtId="38" fontId="16" fillId="9" borderId="28" xfId="2" applyFont="1" applyFill="1" applyBorder="1"/>
    <xf numFmtId="38" fontId="16" fillId="9" borderId="27" xfId="2" applyFont="1" applyFill="1" applyBorder="1"/>
    <xf numFmtId="0" fontId="18" fillId="8" borderId="14" xfId="1" applyFont="1" applyFill="1" applyBorder="1" applyAlignment="1">
      <alignment horizontal="right"/>
    </xf>
    <xf numFmtId="0" fontId="18" fillId="8" borderId="30" xfId="1" applyFont="1" applyFill="1" applyBorder="1" applyAlignment="1">
      <alignment horizontal="right" vertical="center"/>
    </xf>
    <xf numFmtId="0" fontId="12" fillId="8" borderId="14" xfId="1" applyFont="1" applyFill="1" applyBorder="1" applyAlignment="1">
      <alignment horizontal="left"/>
    </xf>
    <xf numFmtId="38" fontId="12" fillId="8" borderId="0" xfId="2" applyFont="1" applyFill="1" applyBorder="1" applyAlignment="1">
      <alignment horizontal="center"/>
    </xf>
    <xf numFmtId="38" fontId="12" fillId="8" borderId="18" xfId="2" applyFont="1" applyFill="1" applyBorder="1" applyAlignment="1">
      <alignment horizontal="center"/>
    </xf>
    <xf numFmtId="38" fontId="16" fillId="9" borderId="31" xfId="2" applyFont="1" applyFill="1" applyBorder="1"/>
    <xf numFmtId="38" fontId="16" fillId="9" borderId="7" xfId="2" applyFont="1" applyFill="1" applyBorder="1"/>
    <xf numFmtId="0" fontId="12" fillId="10" borderId="12" xfId="1" applyFont="1" applyFill="1" applyBorder="1"/>
    <xf numFmtId="38" fontId="13" fillId="10" borderId="13" xfId="2" applyFont="1" applyFill="1" applyBorder="1"/>
    <xf numFmtId="38" fontId="12" fillId="10" borderId="13" xfId="2" applyFont="1" applyFill="1" applyBorder="1"/>
    <xf numFmtId="0" fontId="12" fillId="10" borderId="9" xfId="1" applyFont="1" applyFill="1" applyBorder="1"/>
    <xf numFmtId="0" fontId="12" fillId="10" borderId="14" xfId="1" applyFont="1" applyFill="1" applyBorder="1"/>
    <xf numFmtId="38" fontId="12" fillId="10" borderId="0" xfId="2" applyFont="1" applyFill="1" applyBorder="1"/>
    <xf numFmtId="0" fontId="12" fillId="10" borderId="15" xfId="1" applyFont="1" applyFill="1" applyBorder="1"/>
    <xf numFmtId="0" fontId="12" fillId="10" borderId="14" xfId="1" applyFont="1" applyFill="1" applyBorder="1" applyAlignment="1">
      <alignment horizontal="right"/>
    </xf>
    <xf numFmtId="38" fontId="12" fillId="10" borderId="16" xfId="2" applyFont="1" applyFill="1" applyBorder="1"/>
    <xf numFmtId="38" fontId="12" fillId="10" borderId="17" xfId="2" applyFont="1" applyFill="1" applyBorder="1"/>
    <xf numFmtId="38" fontId="12" fillId="10" borderId="0" xfId="2" applyFont="1" applyFill="1" applyBorder="1" applyAlignment="1">
      <alignment horizontal="center"/>
    </xf>
    <xf numFmtId="38" fontId="12" fillId="10" borderId="0" xfId="2" applyFont="1" applyFill="1" applyBorder="1" applyAlignment="1">
      <alignment horizontal="right"/>
    </xf>
    <xf numFmtId="9" fontId="12" fillId="10" borderId="29" xfId="2" applyNumberFormat="1" applyFont="1" applyFill="1" applyBorder="1"/>
    <xf numFmtId="38" fontId="12" fillId="10" borderId="18" xfId="2" applyFont="1" applyFill="1" applyBorder="1" applyAlignment="1">
      <alignment horizontal="center"/>
    </xf>
    <xf numFmtId="38" fontId="12" fillId="10" borderId="18" xfId="2" applyFont="1" applyFill="1" applyBorder="1"/>
    <xf numFmtId="38" fontId="12" fillId="10" borderId="8" xfId="2" applyFont="1" applyFill="1" applyBorder="1" applyAlignment="1">
      <alignment horizontal="center"/>
    </xf>
    <xf numFmtId="0" fontId="12" fillId="10" borderId="14" xfId="1" applyFont="1" applyFill="1" applyBorder="1" applyAlignment="1">
      <alignment horizontal="left"/>
    </xf>
    <xf numFmtId="0" fontId="18" fillId="10" borderId="14" xfId="1" applyFont="1" applyFill="1" applyBorder="1" applyAlignment="1">
      <alignment horizontal="right"/>
    </xf>
    <xf numFmtId="176" fontId="11" fillId="10" borderId="21" xfId="1" applyNumberFormat="1" applyFill="1" applyBorder="1"/>
    <xf numFmtId="0" fontId="17" fillId="10" borderId="30" xfId="1" applyFont="1" applyFill="1" applyBorder="1" applyAlignment="1">
      <alignment horizontal="right" vertical="center"/>
    </xf>
    <xf numFmtId="178" fontId="11" fillId="10" borderId="22" xfId="2" applyNumberFormat="1" applyFont="1" applyFill="1" applyBorder="1"/>
    <xf numFmtId="0" fontId="18" fillId="10" borderId="30" xfId="1" applyFont="1" applyFill="1" applyBorder="1" applyAlignment="1">
      <alignment horizontal="right" vertical="center"/>
    </xf>
    <xf numFmtId="176" fontId="11" fillId="10" borderId="21" xfId="1" applyNumberFormat="1" applyFill="1" applyBorder="1" applyAlignment="1">
      <alignment shrinkToFit="1"/>
    </xf>
    <xf numFmtId="176" fontId="11" fillId="10" borderId="23" xfId="1" applyNumberFormat="1" applyFill="1" applyBorder="1" applyAlignment="1">
      <alignment shrinkToFit="1"/>
    </xf>
    <xf numFmtId="0" fontId="12" fillId="10" borderId="30" xfId="1" applyFont="1" applyFill="1" applyBorder="1" applyAlignment="1">
      <alignment horizontal="right" vertical="center"/>
    </xf>
    <xf numFmtId="178" fontId="11" fillId="10" borderId="24" xfId="2" applyNumberFormat="1" applyFont="1" applyFill="1" applyBorder="1"/>
    <xf numFmtId="176" fontId="11" fillId="10" borderId="23" xfId="1" applyNumberFormat="1" applyFill="1" applyBorder="1" applyAlignment="1">
      <alignment wrapText="1" shrinkToFit="1"/>
    </xf>
    <xf numFmtId="176" fontId="11" fillId="10" borderId="24" xfId="1" applyNumberFormat="1" applyFill="1" applyBorder="1" applyAlignment="1">
      <alignment wrapText="1" shrinkToFit="1"/>
    </xf>
    <xf numFmtId="0" fontId="12" fillId="10" borderId="14" xfId="1" applyFont="1" applyFill="1" applyBorder="1" applyAlignment="1">
      <alignment horizontal="right" vertical="center"/>
    </xf>
    <xf numFmtId="0" fontId="12" fillId="10" borderId="0" xfId="1" applyFont="1" applyFill="1" applyAlignment="1">
      <alignment horizontal="right" vertical="center"/>
    </xf>
    <xf numFmtId="38" fontId="16" fillId="10" borderId="21" xfId="2" applyFont="1" applyFill="1" applyBorder="1"/>
    <xf numFmtId="38" fontId="16" fillId="10" borderId="23" xfId="2" applyFont="1" applyFill="1" applyBorder="1"/>
    <xf numFmtId="38" fontId="16" fillId="10" borderId="25" xfId="2" applyFont="1" applyFill="1" applyBorder="1"/>
    <xf numFmtId="38" fontId="16" fillId="10" borderId="26" xfId="2" applyFont="1" applyFill="1" applyBorder="1"/>
    <xf numFmtId="38" fontId="16" fillId="10" borderId="28" xfId="2" applyFont="1" applyFill="1" applyBorder="1"/>
    <xf numFmtId="38" fontId="16" fillId="10" borderId="27" xfId="2" applyFont="1" applyFill="1" applyBorder="1"/>
    <xf numFmtId="0" fontId="12" fillId="10" borderId="0" xfId="1" applyFont="1" applyFill="1"/>
    <xf numFmtId="0" fontId="17" fillId="10" borderId="14" xfId="1" applyFont="1" applyFill="1" applyBorder="1" applyAlignment="1">
      <alignment horizontal="right" vertical="center"/>
    </xf>
    <xf numFmtId="38" fontId="16" fillId="10" borderId="31" xfId="2" applyFont="1" applyFill="1" applyBorder="1"/>
    <xf numFmtId="38" fontId="16" fillId="10" borderId="7" xfId="2" applyFont="1" applyFill="1" applyBorder="1"/>
    <xf numFmtId="0" fontId="12" fillId="10" borderId="19" xfId="1" applyFont="1" applyFill="1" applyBorder="1"/>
    <xf numFmtId="38" fontId="12" fillId="10" borderId="11" xfId="2" applyFont="1" applyFill="1" applyBorder="1"/>
    <xf numFmtId="0" fontId="12" fillId="10" borderId="20" xfId="1" applyFont="1" applyFill="1" applyBorder="1"/>
    <xf numFmtId="176" fontId="11" fillId="9" borderId="21" xfId="1" applyNumberFormat="1" applyFill="1" applyBorder="1"/>
    <xf numFmtId="178" fontId="11" fillId="9" borderId="22" xfId="2" applyNumberFormat="1" applyFont="1" applyFill="1" applyBorder="1"/>
    <xf numFmtId="176" fontId="11" fillId="9" borderId="21" xfId="1" applyNumberFormat="1" applyFill="1" applyBorder="1" applyAlignment="1">
      <alignment shrinkToFit="1"/>
    </xf>
    <xf numFmtId="176" fontId="11" fillId="9" borderId="23" xfId="1" applyNumberFormat="1" applyFill="1" applyBorder="1" applyAlignment="1">
      <alignment shrinkToFit="1"/>
    </xf>
    <xf numFmtId="178" fontId="11" fillId="9" borderId="24" xfId="2" applyNumberFormat="1" applyFont="1" applyFill="1" applyBorder="1"/>
    <xf numFmtId="176" fontId="11" fillId="9" borderId="23" xfId="1" applyNumberFormat="1" applyFill="1" applyBorder="1" applyAlignment="1">
      <alignment wrapText="1" shrinkToFit="1"/>
    </xf>
    <xf numFmtId="176" fontId="11" fillId="9" borderId="24" xfId="1" applyNumberFormat="1" applyFill="1" applyBorder="1" applyAlignment="1">
      <alignment wrapText="1" shrinkToFit="1"/>
    </xf>
    <xf numFmtId="0" fontId="10" fillId="7" borderId="0" xfId="0" applyFont="1" applyFill="1" applyAlignment="1">
      <alignment horizontal="left"/>
    </xf>
    <xf numFmtId="0" fontId="0" fillId="7" borderId="11" xfId="0" applyFill="1" applyBorder="1">
      <alignment vertical="center"/>
    </xf>
    <xf numFmtId="0" fontId="12" fillId="9" borderId="0" xfId="1" applyFont="1" applyFill="1"/>
    <xf numFmtId="38" fontId="12" fillId="9" borderId="0" xfId="2" applyFont="1" applyFill="1" applyBorder="1"/>
    <xf numFmtId="0" fontId="12" fillId="9" borderId="0" xfId="1" applyFont="1" applyFill="1" applyAlignment="1">
      <alignment horizontal="right"/>
    </xf>
    <xf numFmtId="0" fontId="12" fillId="9" borderId="11" xfId="1" applyFont="1" applyFill="1" applyBorder="1"/>
    <xf numFmtId="38" fontId="12" fillId="9" borderId="0" xfId="1" applyNumberFormat="1" applyFont="1" applyFill="1"/>
    <xf numFmtId="0" fontId="12" fillId="9" borderId="11" xfId="1" quotePrefix="1" applyFont="1" applyFill="1" applyBorder="1"/>
    <xf numFmtId="0" fontId="12" fillId="10" borderId="11" xfId="1" quotePrefix="1" applyFont="1" applyFill="1" applyBorder="1"/>
    <xf numFmtId="0" fontId="12" fillId="10" borderId="11" xfId="1" applyFont="1" applyFill="1" applyBorder="1"/>
    <xf numFmtId="38" fontId="12" fillId="10" borderId="0" xfId="1" applyNumberFormat="1" applyFont="1" applyFill="1"/>
    <xf numFmtId="38" fontId="17" fillId="8" borderId="0" xfId="2" applyFont="1" applyFill="1" applyBorder="1" applyAlignment="1">
      <alignment horizontal="right" vertical="center"/>
    </xf>
    <xf numFmtId="38" fontId="17" fillId="10" borderId="0" xfId="2" applyFont="1" applyFill="1" applyBorder="1" applyAlignment="1">
      <alignment horizontal="right" vertical="center"/>
    </xf>
    <xf numFmtId="0" fontId="19" fillId="7" borderId="0" xfId="0" applyFont="1" applyFill="1" applyAlignment="1">
      <alignment vertical="top"/>
    </xf>
    <xf numFmtId="0" fontId="0" fillId="7" borderId="39" xfId="0" applyFill="1" applyBorder="1">
      <alignment vertical="center"/>
    </xf>
    <xf numFmtId="177" fontId="0" fillId="7" borderId="40" xfId="0" applyNumberFormat="1" applyFill="1" applyBorder="1" applyAlignment="1">
      <alignment horizontal="center" vertical="center"/>
    </xf>
    <xf numFmtId="0" fontId="22" fillId="11" borderId="32" xfId="0" applyFont="1" applyFill="1" applyBorder="1" applyAlignment="1">
      <alignment horizontal="center" vertical="center" wrapText="1"/>
    </xf>
    <xf numFmtId="0" fontId="22" fillId="11" borderId="33" xfId="0" applyFont="1" applyFill="1" applyBorder="1" applyAlignment="1">
      <alignment horizontal="center" vertical="center" wrapText="1"/>
    </xf>
    <xf numFmtId="0" fontId="22" fillId="11" borderId="34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20" fillId="6" borderId="8" xfId="0" applyNumberFormat="1" applyFont="1" applyFill="1" applyBorder="1" applyAlignment="1">
      <alignment horizontal="center" vertical="center"/>
    </xf>
    <xf numFmtId="0" fontId="23" fillId="5" borderId="44" xfId="0" applyFont="1" applyFill="1" applyBorder="1" applyAlignment="1">
      <alignment horizontal="center" vertical="center" wrapText="1" shrinkToFit="1"/>
    </xf>
    <xf numFmtId="0" fontId="23" fillId="5" borderId="45" xfId="0" applyFont="1" applyFill="1" applyBorder="1" applyAlignment="1">
      <alignment horizontal="center" vertical="center" wrapText="1" shrinkToFit="1"/>
    </xf>
    <xf numFmtId="0" fontId="21" fillId="5" borderId="44" xfId="0" applyFont="1" applyFill="1" applyBorder="1" applyAlignment="1">
      <alignment horizontal="center" vertical="center" wrapText="1"/>
    </xf>
    <xf numFmtId="0" fontId="21" fillId="5" borderId="45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left"/>
    </xf>
    <xf numFmtId="0" fontId="5" fillId="2" borderId="0" xfId="0" applyFont="1" applyFill="1" applyAlignment="1">
      <alignment horizontal="distributed" vertical="center" inden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176" fontId="8" fillId="3" borderId="1" xfId="0" applyNumberFormat="1" applyFont="1" applyFill="1" applyBorder="1" applyAlignment="1" applyProtection="1">
      <alignment horizontal="center"/>
      <protection locked="0"/>
    </xf>
    <xf numFmtId="176" fontId="8" fillId="3" borderId="2" xfId="0" applyNumberFormat="1" applyFont="1" applyFill="1" applyBorder="1" applyAlignment="1" applyProtection="1">
      <alignment horizontal="center"/>
      <protection locked="0"/>
    </xf>
    <xf numFmtId="176" fontId="8" fillId="3" borderId="3" xfId="0" applyNumberFormat="1" applyFont="1" applyFill="1" applyBorder="1" applyAlignment="1" applyProtection="1">
      <alignment horizontal="center"/>
      <protection locked="0"/>
    </xf>
    <xf numFmtId="176" fontId="8" fillId="3" borderId="4" xfId="0" applyNumberFormat="1" applyFont="1" applyFill="1" applyBorder="1" applyAlignment="1" applyProtection="1">
      <alignment horizontal="center"/>
      <protection locked="0"/>
    </xf>
    <xf numFmtId="176" fontId="8" fillId="3" borderId="5" xfId="0" applyNumberFormat="1" applyFont="1" applyFill="1" applyBorder="1" applyAlignment="1" applyProtection="1">
      <alignment horizontal="center"/>
      <protection locked="0"/>
    </xf>
    <xf numFmtId="176" fontId="8" fillId="3" borderId="6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177" fontId="20" fillId="11" borderId="42" xfId="0" applyNumberFormat="1" applyFont="1" applyFill="1" applyBorder="1" applyAlignment="1">
      <alignment horizontal="center" vertical="center"/>
    </xf>
    <xf numFmtId="177" fontId="20" fillId="11" borderId="43" xfId="0" applyNumberFormat="1" applyFont="1" applyFill="1" applyBorder="1" applyAlignment="1">
      <alignment horizontal="center" vertical="center"/>
    </xf>
    <xf numFmtId="177" fontId="20" fillId="11" borderId="41" xfId="0" applyNumberFormat="1" applyFont="1" applyFill="1" applyBorder="1" applyAlignment="1">
      <alignment horizontal="center" vertical="center"/>
    </xf>
    <xf numFmtId="177" fontId="0" fillId="7" borderId="0" xfId="0" applyNumberFormat="1" applyFill="1" applyAlignment="1">
      <alignment horizontal="center" vertical="center"/>
    </xf>
    <xf numFmtId="0" fontId="0" fillId="5" borderId="8" xfId="0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center" shrinkToFit="1"/>
    </xf>
    <xf numFmtId="177" fontId="20" fillId="12" borderId="12" xfId="0" applyNumberFormat="1" applyFont="1" applyFill="1" applyBorder="1" applyAlignment="1">
      <alignment horizontal="center" vertical="center"/>
    </xf>
    <xf numFmtId="177" fontId="20" fillId="12" borderId="13" xfId="0" applyNumberFormat="1" applyFont="1" applyFill="1" applyBorder="1" applyAlignment="1">
      <alignment horizontal="center" vertical="center"/>
    </xf>
    <xf numFmtId="177" fontId="20" fillId="12" borderId="38" xfId="0" applyNumberFormat="1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 shrinkToFit="1"/>
    </xf>
    <xf numFmtId="177" fontId="20" fillId="12" borderId="37" xfId="0" applyNumberFormat="1" applyFont="1" applyFill="1" applyBorder="1" applyAlignment="1">
      <alignment horizontal="center" vertical="center"/>
    </xf>
    <xf numFmtId="177" fontId="20" fillId="12" borderId="9" xfId="0" applyNumberFormat="1" applyFont="1" applyFill="1" applyBorder="1" applyAlignment="1">
      <alignment horizontal="center" vertical="center"/>
    </xf>
  </cellXfs>
  <cellStyles count="4">
    <cellStyle name="パーセント 2" xfId="3" xr:uid="{1EB160EF-EF1A-4833-ABB3-347B9107129D}"/>
    <cellStyle name="桁区切り 2" xfId="2" xr:uid="{CFE34BF0-151A-451F-A63D-B774C3EF98F4}"/>
    <cellStyle name="標準" xfId="0" builtinId="0"/>
    <cellStyle name="標準 2" xfId="1" xr:uid="{A20CC42E-AD89-48DD-99C1-9714E437FAC4}"/>
  </cellStyles>
  <dxfs count="0"/>
  <tableStyles count="0" defaultTableStyle="TableStyleMedium2" defaultPivotStyle="PivotStyleLight16"/>
  <colors>
    <mruColors>
      <color rgb="FFC5F1FF"/>
      <color rgb="FFFFCCFF"/>
      <color rgb="FFCCFFCC"/>
      <color rgb="FFC9F2FF"/>
      <color rgb="FFCCCCFF"/>
      <color rgb="FF3FD1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66675</xdr:colOff>
      <xdr:row>2</xdr:row>
      <xdr:rowOff>9525</xdr:rowOff>
    </xdr:from>
    <xdr:to>
      <xdr:col>34</xdr:col>
      <xdr:colOff>76201</xdr:colOff>
      <xdr:row>24</xdr:row>
      <xdr:rowOff>54049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173D8E4-CAC9-3A17-2B66-6BF366DB1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485775"/>
          <a:ext cx="2390775" cy="6045274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>
    <xdr:from>
      <xdr:col>30</xdr:col>
      <xdr:colOff>123826</xdr:colOff>
      <xdr:row>10</xdr:row>
      <xdr:rowOff>161612</xdr:rowOff>
    </xdr:from>
    <xdr:to>
      <xdr:col>31</xdr:col>
      <xdr:colOff>209551</xdr:colOff>
      <xdr:row>11</xdr:row>
      <xdr:rowOff>22068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34F56CD-373D-4216-8E3F-04A4AF57926C}"/>
            </a:ext>
          </a:extLst>
        </xdr:cNvPr>
        <xdr:cNvSpPr txBox="1"/>
      </xdr:nvSpPr>
      <xdr:spPr>
        <a:xfrm>
          <a:off x="7029451" y="2800037"/>
          <a:ext cx="323850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38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30</xdr:col>
      <xdr:colOff>76200</xdr:colOff>
      <xdr:row>11</xdr:row>
      <xdr:rowOff>8820</xdr:rowOff>
    </xdr:from>
    <xdr:to>
      <xdr:col>32</xdr:col>
      <xdr:colOff>190500</xdr:colOff>
      <xdr:row>11</xdr:row>
      <xdr:rowOff>311658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35033A7-0603-4597-BA5D-C7082BD297F5}"/>
            </a:ext>
          </a:extLst>
        </xdr:cNvPr>
        <xdr:cNvSpPr txBox="1"/>
      </xdr:nvSpPr>
      <xdr:spPr>
        <a:xfrm>
          <a:off x="6981825" y="3037770"/>
          <a:ext cx="590550" cy="302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4,950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24</xdr:col>
      <xdr:colOff>47625</xdr:colOff>
      <xdr:row>0</xdr:row>
      <xdr:rowOff>47625</xdr:rowOff>
    </xdr:from>
    <xdr:to>
      <xdr:col>34</xdr:col>
      <xdr:colOff>133350</xdr:colOff>
      <xdr:row>1</xdr:row>
      <xdr:rowOff>180975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EBB711B-E671-6C1D-A8DE-3E0E11293D09}"/>
            </a:ext>
          </a:extLst>
        </xdr:cNvPr>
        <xdr:cNvGrpSpPr/>
      </xdr:nvGrpSpPr>
      <xdr:grpSpPr>
        <a:xfrm>
          <a:off x="6006042" y="47625"/>
          <a:ext cx="2519891" cy="376767"/>
          <a:chOff x="5019675" y="47625"/>
          <a:chExt cx="2466975" cy="371475"/>
        </a:xfrm>
      </xdr:grpSpPr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82952479-2023-3D28-9F28-0904EADE1B44}"/>
              </a:ext>
            </a:extLst>
          </xdr:cNvPr>
          <xdr:cNvSpPr/>
        </xdr:nvSpPr>
        <xdr:spPr>
          <a:xfrm>
            <a:off x="5019675" y="47625"/>
            <a:ext cx="2466975" cy="37147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69B4B6CB-FF41-689A-38F3-10835531035B}"/>
              </a:ext>
            </a:extLst>
          </xdr:cNvPr>
          <xdr:cNvSpPr txBox="1"/>
        </xdr:nvSpPr>
        <xdr:spPr>
          <a:xfrm>
            <a:off x="5076825" y="85725"/>
            <a:ext cx="237172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chemeClr val="bg1"/>
                </a:solidFill>
              </a:rPr>
              <a:t>こちらを参考に入力してください。</a:t>
            </a:r>
          </a:p>
        </xdr:txBody>
      </xdr:sp>
    </xdr:grpSp>
    <xdr:clientData/>
  </xdr:twoCellAnchor>
  <xdr:twoCellAnchor>
    <xdr:from>
      <xdr:col>28</xdr:col>
      <xdr:colOff>57150</xdr:colOff>
      <xdr:row>7</xdr:row>
      <xdr:rowOff>142875</xdr:rowOff>
    </xdr:from>
    <xdr:to>
      <xdr:col>30</xdr:col>
      <xdr:colOff>85725</xdr:colOff>
      <xdr:row>8</xdr:row>
      <xdr:rowOff>200025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6CD9C8BB-92CF-72F2-1673-E72BC3F66CF7}"/>
            </a:ext>
          </a:extLst>
        </xdr:cNvPr>
        <xdr:cNvSpPr/>
      </xdr:nvSpPr>
      <xdr:spPr>
        <a:xfrm>
          <a:off x="6486525" y="1809750"/>
          <a:ext cx="504825" cy="295275"/>
        </a:xfrm>
        <a:prstGeom prst="round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19050</xdr:colOff>
      <xdr:row>9</xdr:row>
      <xdr:rowOff>466726</xdr:rowOff>
    </xdr:from>
    <xdr:to>
      <xdr:col>32</xdr:col>
      <xdr:colOff>190500</xdr:colOff>
      <xdr:row>10</xdr:row>
      <xdr:rowOff>219075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03BB6793-9422-4426-8914-45AF54A580F4}"/>
            </a:ext>
          </a:extLst>
        </xdr:cNvPr>
        <xdr:cNvSpPr/>
      </xdr:nvSpPr>
      <xdr:spPr>
        <a:xfrm>
          <a:off x="6924675" y="2609851"/>
          <a:ext cx="647700" cy="247649"/>
        </a:xfrm>
        <a:prstGeom prst="round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27</xdr:col>
      <xdr:colOff>57150</xdr:colOff>
      <xdr:row>6</xdr:row>
      <xdr:rowOff>152400</xdr:rowOff>
    </xdr:from>
    <xdr:ext cx="352425" cy="36195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52964AC-6378-B4C1-1B98-C2ED7A93A0AA}"/>
            </a:ext>
          </a:extLst>
        </xdr:cNvPr>
        <xdr:cNvSpPr txBox="1"/>
      </xdr:nvSpPr>
      <xdr:spPr>
        <a:xfrm>
          <a:off x="6248400" y="1581150"/>
          <a:ext cx="352425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29</xdr:col>
      <xdr:colOff>9526</xdr:colOff>
      <xdr:row>9</xdr:row>
      <xdr:rowOff>285750</xdr:rowOff>
    </xdr:from>
    <xdr:ext cx="323850" cy="37147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A80CA85-677A-4669-981F-2A48F70AFC1C}"/>
            </a:ext>
          </a:extLst>
        </xdr:cNvPr>
        <xdr:cNvSpPr txBox="1"/>
      </xdr:nvSpPr>
      <xdr:spPr>
        <a:xfrm>
          <a:off x="6677026" y="2428875"/>
          <a:ext cx="323850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②</a:t>
          </a:r>
        </a:p>
      </xdr:txBody>
    </xdr:sp>
    <xdr:clientData/>
  </xdr:oneCellAnchor>
  <xdr:twoCellAnchor>
    <xdr:from>
      <xdr:col>14</xdr:col>
      <xdr:colOff>84667</xdr:colOff>
      <xdr:row>5</xdr:row>
      <xdr:rowOff>0</xdr:rowOff>
    </xdr:from>
    <xdr:to>
      <xdr:col>28</xdr:col>
      <xdr:colOff>38100</xdr:colOff>
      <xdr:row>7</xdr:row>
      <xdr:rowOff>219075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23898106-E0C3-7291-FFA3-3B725D981F27}"/>
            </a:ext>
          </a:extLst>
        </xdr:cNvPr>
        <xdr:cNvCxnSpPr/>
      </xdr:nvCxnSpPr>
      <xdr:spPr>
        <a:xfrm flipH="1" flipV="1">
          <a:off x="3492500" y="1217083"/>
          <a:ext cx="3361267" cy="705909"/>
        </a:xfrm>
        <a:prstGeom prst="straightConnector1">
          <a:avLst/>
        </a:prstGeom>
        <a:ln>
          <a:solidFill>
            <a:srgbClr val="FF0000"/>
          </a:solidFill>
          <a:prstDash val="dash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84667</xdr:colOff>
      <xdr:row>7</xdr:row>
      <xdr:rowOff>211666</xdr:rowOff>
    </xdr:from>
    <xdr:to>
      <xdr:col>29</xdr:col>
      <xdr:colOff>228600</xdr:colOff>
      <xdr:row>10</xdr:row>
      <xdr:rowOff>57150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BDBBCF74-8047-490E-A2A3-995DD33EDD21}"/>
            </a:ext>
          </a:extLst>
        </xdr:cNvPr>
        <xdr:cNvCxnSpPr/>
      </xdr:nvCxnSpPr>
      <xdr:spPr>
        <a:xfrm flipH="1" flipV="1">
          <a:off x="3492500" y="1915583"/>
          <a:ext cx="3795183" cy="829734"/>
        </a:xfrm>
        <a:prstGeom prst="straightConnector1">
          <a:avLst/>
        </a:prstGeom>
        <a:ln>
          <a:solidFill>
            <a:srgbClr val="FF0000"/>
          </a:solidFill>
          <a:prstDash val="dash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19050</xdr:colOff>
      <xdr:row>3</xdr:row>
      <xdr:rowOff>95250</xdr:rowOff>
    </xdr:from>
    <xdr:to>
      <xdr:col>29</xdr:col>
      <xdr:colOff>28575</xdr:colOff>
      <xdr:row>4</xdr:row>
      <xdr:rowOff>142633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D67F71-7B1C-41C9-8FCA-F63F61E1D36E}"/>
            </a:ext>
          </a:extLst>
        </xdr:cNvPr>
        <xdr:cNvSpPr txBox="1"/>
      </xdr:nvSpPr>
      <xdr:spPr>
        <a:xfrm>
          <a:off x="5734050" y="809625"/>
          <a:ext cx="962025" cy="2855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愛知　太郎</a:t>
          </a:r>
        </a:p>
      </xdr:txBody>
    </xdr:sp>
    <xdr:clientData/>
  </xdr:twoCellAnchor>
  <xdr:twoCellAnchor>
    <xdr:from>
      <xdr:col>29</xdr:col>
      <xdr:colOff>228600</xdr:colOff>
      <xdr:row>4</xdr:row>
      <xdr:rowOff>171450</xdr:rowOff>
    </xdr:from>
    <xdr:to>
      <xdr:col>34</xdr:col>
      <xdr:colOff>47624</xdr:colOff>
      <xdr:row>6</xdr:row>
      <xdr:rowOff>79867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E8C837-FEB5-4744-9384-8704F1E37021}"/>
            </a:ext>
          </a:extLst>
        </xdr:cNvPr>
        <xdr:cNvSpPr txBox="1"/>
      </xdr:nvSpPr>
      <xdr:spPr>
        <a:xfrm>
          <a:off x="6896100" y="1123950"/>
          <a:ext cx="1009649" cy="3846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  <a:r>
            <a:rPr kumimoji="1" lang="en-US" altLang="ja-JP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11</a:t>
          </a:r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月</a:t>
          </a:r>
          <a:r>
            <a:rPr kumimoji="1" lang="en-US" altLang="ja-JP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15</a:t>
          </a:r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日</a:t>
          </a:r>
          <a:endParaRPr kumimoji="1" lang="en-US" altLang="ja-JP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①</a:t>
          </a:r>
        </a:p>
      </xdr:txBody>
    </xdr:sp>
    <xdr:clientData/>
  </xdr:twoCellAnchor>
  <xdr:twoCellAnchor>
    <xdr:from>
      <xdr:col>24</xdr:col>
      <xdr:colOff>209550</xdr:colOff>
      <xdr:row>4</xdr:row>
      <xdr:rowOff>171450</xdr:rowOff>
    </xdr:from>
    <xdr:to>
      <xdr:col>28</xdr:col>
      <xdr:colOff>9525</xdr:colOff>
      <xdr:row>5</xdr:row>
      <xdr:rowOff>184306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D4DE308-7D39-46CD-8CA0-EF8586815D2A}"/>
            </a:ext>
          </a:extLst>
        </xdr:cNvPr>
        <xdr:cNvSpPr txBox="1"/>
      </xdr:nvSpPr>
      <xdr:spPr>
        <a:xfrm>
          <a:off x="5686425" y="1123950"/>
          <a:ext cx="752475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　 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11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24</xdr:col>
      <xdr:colOff>152400</xdr:colOff>
      <xdr:row>7</xdr:row>
      <xdr:rowOff>200025</xdr:rowOff>
    </xdr:from>
    <xdr:to>
      <xdr:col>33</xdr:col>
      <xdr:colOff>190500</xdr:colOff>
      <xdr:row>8</xdr:row>
      <xdr:rowOff>212881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A9C858C-EFCF-4538-8E2B-65FD333F6B9A}"/>
            </a:ext>
          </a:extLst>
        </xdr:cNvPr>
        <xdr:cNvSpPr txBox="1"/>
      </xdr:nvSpPr>
      <xdr:spPr>
        <a:xfrm>
          <a:off x="5629275" y="1866900"/>
          <a:ext cx="2181225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123456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　　　　   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13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　　　 　</a:t>
          </a:r>
          <a:r>
            <a:rPr kumimoji="1" lang="ja-JP" altLang="en-US" sz="900" baseline="0">
              <a:latin typeface="HGｺﾞｼｯｸM" panose="020B0609000000000000" pitchFamily="49" charset="-128"/>
              <a:ea typeface="HGｺﾞｼｯｸM" panose="020B0609000000000000" pitchFamily="49" charset="-128"/>
            </a:rPr>
            <a:t> 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　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999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30</xdr:col>
      <xdr:colOff>228600</xdr:colOff>
      <xdr:row>8</xdr:row>
      <xdr:rowOff>180975</xdr:rowOff>
    </xdr:from>
    <xdr:to>
      <xdr:col>32</xdr:col>
      <xdr:colOff>228600</xdr:colOff>
      <xdr:row>10</xdr:row>
      <xdr:rowOff>9755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228AA9D-6CC7-419B-A9A4-19D8C5125DBF}"/>
            </a:ext>
          </a:extLst>
        </xdr:cNvPr>
        <xdr:cNvSpPr txBox="1"/>
      </xdr:nvSpPr>
      <xdr:spPr>
        <a:xfrm>
          <a:off x="7134225" y="2085975"/>
          <a:ext cx="476250" cy="562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100</a:t>
          </a:r>
        </a:p>
        <a:p>
          <a:pPr algn="r"/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60</a:t>
          </a:r>
        </a:p>
        <a:p>
          <a:pPr algn="r"/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0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30</xdr:col>
      <xdr:colOff>190500</xdr:colOff>
      <xdr:row>9</xdr:row>
      <xdr:rowOff>466725</xdr:rowOff>
    </xdr:from>
    <xdr:to>
      <xdr:col>32</xdr:col>
      <xdr:colOff>133350</xdr:colOff>
      <xdr:row>10</xdr:row>
      <xdr:rowOff>274263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624ED62-27AD-4EE8-95A8-92E726194569}"/>
            </a:ext>
          </a:extLst>
        </xdr:cNvPr>
        <xdr:cNvSpPr txBox="1"/>
      </xdr:nvSpPr>
      <xdr:spPr>
        <a:xfrm>
          <a:off x="7096125" y="2609850"/>
          <a:ext cx="419100" cy="302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40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29</xdr:col>
      <xdr:colOff>200025</xdr:colOff>
      <xdr:row>6</xdr:row>
      <xdr:rowOff>57150</xdr:rowOff>
    </xdr:from>
    <xdr:to>
      <xdr:col>32</xdr:col>
      <xdr:colOff>228600</xdr:colOff>
      <xdr:row>7</xdr:row>
      <xdr:rowOff>121863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B647510-8E6B-4BED-8E98-6ECEDCDABB30}"/>
            </a:ext>
          </a:extLst>
        </xdr:cNvPr>
        <xdr:cNvSpPr txBox="1"/>
      </xdr:nvSpPr>
      <xdr:spPr>
        <a:xfrm>
          <a:off x="6867525" y="1485900"/>
          <a:ext cx="742950" cy="302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99999</a:t>
          </a:r>
          <a:endParaRPr kumimoji="1" lang="ja-JP" altLang="en-US" sz="10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28</xdr:col>
      <xdr:colOff>114300</xdr:colOff>
      <xdr:row>12</xdr:row>
      <xdr:rowOff>247650</xdr:rowOff>
    </xdr:from>
    <xdr:to>
      <xdr:col>33</xdr:col>
      <xdr:colOff>38100</xdr:colOff>
      <xdr:row>14</xdr:row>
      <xdr:rowOff>16967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F73261E-9F72-49BB-9649-9B6E5D2CBC68}"/>
            </a:ext>
          </a:extLst>
        </xdr:cNvPr>
        <xdr:cNvSpPr txBox="1"/>
      </xdr:nvSpPr>
      <xdr:spPr>
        <a:xfrm>
          <a:off x="6543675" y="3648075"/>
          <a:ext cx="1114425" cy="2169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　 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12    26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24</xdr:col>
      <xdr:colOff>200025</xdr:colOff>
      <xdr:row>17</xdr:row>
      <xdr:rowOff>228600</xdr:rowOff>
    </xdr:from>
    <xdr:to>
      <xdr:col>28</xdr:col>
      <xdr:colOff>28575</xdr:colOff>
      <xdr:row>19</xdr:row>
      <xdr:rowOff>3331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5BE05DB-D403-4303-99D2-70F913EEA142}"/>
            </a:ext>
          </a:extLst>
        </xdr:cNvPr>
        <xdr:cNvSpPr txBox="1"/>
      </xdr:nvSpPr>
      <xdr:spPr>
        <a:xfrm>
          <a:off x="5676900" y="5038725"/>
          <a:ext cx="781050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2023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9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月</a:t>
          </a:r>
        </a:p>
      </xdr:txBody>
    </xdr:sp>
    <xdr:clientData/>
  </xdr:twoCellAnchor>
  <xdr:twoCellAnchor>
    <xdr:from>
      <xdr:col>27</xdr:col>
      <xdr:colOff>228600</xdr:colOff>
      <xdr:row>17</xdr:row>
      <xdr:rowOff>219074</xdr:rowOff>
    </xdr:from>
    <xdr:to>
      <xdr:col>30</xdr:col>
      <xdr:colOff>200025</xdr:colOff>
      <xdr:row>18</xdr:row>
      <xdr:rowOff>158826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5861DC7-04AA-4566-9AAC-A084C3C64C93}"/>
            </a:ext>
          </a:extLst>
        </xdr:cNvPr>
        <xdr:cNvSpPr txBox="1"/>
      </xdr:nvSpPr>
      <xdr:spPr>
        <a:xfrm>
          <a:off x="6419850" y="5029199"/>
          <a:ext cx="685800" cy="177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10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月</a:t>
          </a:r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26</a:t>
          </a:r>
          <a:r>
            <a:rPr kumimoji="1" lang="ja-JP" altLang="en-US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日</a:t>
          </a:r>
        </a:p>
      </xdr:txBody>
    </xdr:sp>
    <xdr:clientData/>
  </xdr:twoCellAnchor>
  <xdr:twoCellAnchor>
    <xdr:from>
      <xdr:col>30</xdr:col>
      <xdr:colOff>161925</xdr:colOff>
      <xdr:row>18</xdr:row>
      <xdr:rowOff>190500</xdr:rowOff>
    </xdr:from>
    <xdr:to>
      <xdr:col>33</xdr:col>
      <xdr:colOff>104775</xdr:colOff>
      <xdr:row>19</xdr:row>
      <xdr:rowOff>203356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9BB8C41-B8C7-401B-BD0C-9E04AF925FC7}"/>
            </a:ext>
          </a:extLst>
        </xdr:cNvPr>
        <xdr:cNvSpPr txBox="1"/>
      </xdr:nvSpPr>
      <xdr:spPr>
        <a:xfrm>
          <a:off x="7067550" y="5238750"/>
          <a:ext cx="657225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4,720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31</xdr:col>
      <xdr:colOff>38100</xdr:colOff>
      <xdr:row>19</xdr:row>
      <xdr:rowOff>114300</xdr:rowOff>
    </xdr:from>
    <xdr:to>
      <xdr:col>32</xdr:col>
      <xdr:colOff>171450</xdr:colOff>
      <xdr:row>20</xdr:row>
      <xdr:rowOff>145058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717B663-9F4C-4479-BFC1-4A0A0220BA02}"/>
            </a:ext>
          </a:extLst>
        </xdr:cNvPr>
        <xdr:cNvSpPr txBox="1"/>
      </xdr:nvSpPr>
      <xdr:spPr>
        <a:xfrm>
          <a:off x="7181850" y="5400675"/>
          <a:ext cx="371475" cy="2688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429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31</xdr:col>
      <xdr:colOff>38100</xdr:colOff>
      <xdr:row>11</xdr:row>
      <xdr:rowOff>219075</xdr:rowOff>
    </xdr:from>
    <xdr:to>
      <xdr:col>33</xdr:col>
      <xdr:colOff>171450</xdr:colOff>
      <xdr:row>12</xdr:row>
      <xdr:rowOff>98581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06ADB23-1DD4-4218-AD01-308B7BAA0E78}"/>
            </a:ext>
          </a:extLst>
        </xdr:cNvPr>
        <xdr:cNvSpPr txBox="1"/>
      </xdr:nvSpPr>
      <xdr:spPr>
        <a:xfrm>
          <a:off x="7181850" y="3248025"/>
          <a:ext cx="609600" cy="25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latin typeface="HGｺﾞｼｯｸM" panose="020B0609000000000000" pitchFamily="49" charset="-128"/>
              <a:ea typeface="HGｺﾞｼｯｸM" panose="020B0609000000000000" pitchFamily="49" charset="-128"/>
            </a:rPr>
            <a:t>450</a:t>
          </a:r>
          <a:endParaRPr kumimoji="1" lang="ja-JP" altLang="en-US" sz="9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14</xdr:col>
      <xdr:colOff>63500</xdr:colOff>
      <xdr:row>12</xdr:row>
      <xdr:rowOff>74083</xdr:rowOff>
    </xdr:from>
    <xdr:to>
      <xdr:col>14</xdr:col>
      <xdr:colOff>306917</xdr:colOff>
      <xdr:row>12</xdr:row>
      <xdr:rowOff>254000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9CA3EB7E-619F-F713-CA1C-6BC2527D1ADC}"/>
            </a:ext>
          </a:extLst>
        </xdr:cNvPr>
        <xdr:cNvSpPr/>
      </xdr:nvSpPr>
      <xdr:spPr>
        <a:xfrm>
          <a:off x="3471333" y="3524250"/>
          <a:ext cx="243417" cy="179917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74083</xdr:colOff>
      <xdr:row>15</xdr:row>
      <xdr:rowOff>84667</xdr:rowOff>
    </xdr:from>
    <xdr:to>
      <xdr:col>14</xdr:col>
      <xdr:colOff>317500</xdr:colOff>
      <xdr:row>15</xdr:row>
      <xdr:rowOff>264584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9B1BB480-FEEF-4ED5-9FD0-F6FBFFD97353}"/>
            </a:ext>
          </a:extLst>
        </xdr:cNvPr>
        <xdr:cNvSpPr/>
      </xdr:nvSpPr>
      <xdr:spPr>
        <a:xfrm>
          <a:off x="3481916" y="4349750"/>
          <a:ext cx="243417" cy="179917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igunsuidou2/&#25991;&#26360;/030404&#26009;&#37329;&#12288;&#35519;&#23450;/03040406&#28431;&#27700;/&#28187;&#38989;&#30003;&#35531;/1&#28431;&#27700;&#12395;&#20276;&#12358;&#27700;&#36947;&#26009;&#37329;&#28187;&#38989;&#35519;&#26360;/&#20196;&#21644;02&#24180;&#24230;/&#27700;&#36947;&#26009;&#37329;&#28187;&#38989;&#3551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調書"/>
      <sheetName val="2還付調書"/>
      <sheetName val="3減額調書"/>
      <sheetName val="4一覧表"/>
      <sheetName val="4一覧表 (調定減)"/>
      <sheetName val="1"/>
      <sheetName val="データ10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  <row r="43">
          <cell r="A43">
            <v>41</v>
          </cell>
        </row>
        <row r="44">
          <cell r="A44">
            <v>42</v>
          </cell>
        </row>
        <row r="45">
          <cell r="A45">
            <v>43</v>
          </cell>
        </row>
        <row r="46">
          <cell r="A46">
            <v>44</v>
          </cell>
        </row>
        <row r="47">
          <cell r="A47">
            <v>45</v>
          </cell>
        </row>
        <row r="48">
          <cell r="A48">
            <v>46</v>
          </cell>
        </row>
        <row r="49">
          <cell r="A49">
            <v>47</v>
          </cell>
        </row>
        <row r="50">
          <cell r="A50">
            <v>48</v>
          </cell>
        </row>
        <row r="51">
          <cell r="A51">
            <v>49</v>
          </cell>
        </row>
        <row r="52">
          <cell r="A52">
            <v>50</v>
          </cell>
        </row>
        <row r="53">
          <cell r="A53">
            <v>51</v>
          </cell>
        </row>
        <row r="54">
          <cell r="A54">
            <v>52</v>
          </cell>
        </row>
        <row r="55">
          <cell r="A55">
            <v>53</v>
          </cell>
        </row>
        <row r="56">
          <cell r="A56">
            <v>54</v>
          </cell>
        </row>
        <row r="57">
          <cell r="A57">
            <v>55</v>
          </cell>
        </row>
        <row r="58">
          <cell r="A58">
            <v>56</v>
          </cell>
        </row>
        <row r="59">
          <cell r="A59">
            <v>57</v>
          </cell>
        </row>
        <row r="60">
          <cell r="A60">
            <v>58</v>
          </cell>
        </row>
        <row r="61">
          <cell r="A61">
            <v>59</v>
          </cell>
        </row>
        <row r="62">
          <cell r="A62">
            <v>60</v>
          </cell>
        </row>
        <row r="63">
          <cell r="A63">
            <v>61</v>
          </cell>
        </row>
        <row r="64">
          <cell r="A64">
            <v>62</v>
          </cell>
        </row>
        <row r="65">
          <cell r="A65">
            <v>63</v>
          </cell>
        </row>
        <row r="66">
          <cell r="A66">
            <v>64</v>
          </cell>
        </row>
        <row r="67">
          <cell r="A67">
            <v>65</v>
          </cell>
        </row>
        <row r="68">
          <cell r="A68">
            <v>66</v>
          </cell>
        </row>
        <row r="69">
          <cell r="A69">
            <v>67</v>
          </cell>
        </row>
        <row r="70">
          <cell r="A70">
            <v>68</v>
          </cell>
        </row>
        <row r="71">
          <cell r="A71">
            <v>69</v>
          </cell>
        </row>
        <row r="72">
          <cell r="A72">
            <v>70</v>
          </cell>
        </row>
        <row r="73">
          <cell r="A73">
            <v>71</v>
          </cell>
        </row>
        <row r="74">
          <cell r="A74">
            <v>72</v>
          </cell>
        </row>
        <row r="75">
          <cell r="A75">
            <v>73</v>
          </cell>
        </row>
        <row r="76">
          <cell r="A76">
            <v>74</v>
          </cell>
        </row>
        <row r="77">
          <cell r="A77">
            <v>75</v>
          </cell>
        </row>
        <row r="78">
          <cell r="A78">
            <v>76</v>
          </cell>
        </row>
        <row r="79">
          <cell r="A79">
            <v>77</v>
          </cell>
        </row>
        <row r="80">
          <cell r="A80">
            <v>78</v>
          </cell>
        </row>
        <row r="81">
          <cell r="A81">
            <v>79</v>
          </cell>
        </row>
        <row r="82">
          <cell r="A82">
            <v>80</v>
          </cell>
        </row>
        <row r="83">
          <cell r="A83">
            <v>81</v>
          </cell>
        </row>
        <row r="84">
          <cell r="A84">
            <v>82</v>
          </cell>
        </row>
        <row r="85">
          <cell r="A85">
            <v>83</v>
          </cell>
        </row>
        <row r="86">
          <cell r="A86">
            <v>84</v>
          </cell>
        </row>
        <row r="87">
          <cell r="A87">
            <v>85</v>
          </cell>
        </row>
        <row r="88">
          <cell r="A88">
            <v>86</v>
          </cell>
        </row>
        <row r="89">
          <cell r="A89">
            <v>87</v>
          </cell>
        </row>
        <row r="90">
          <cell r="A90">
            <v>88</v>
          </cell>
        </row>
        <row r="91">
          <cell r="A91">
            <v>89</v>
          </cell>
        </row>
        <row r="92">
          <cell r="A92">
            <v>90</v>
          </cell>
        </row>
        <row r="93">
          <cell r="A93">
            <v>91</v>
          </cell>
        </row>
        <row r="94">
          <cell r="A94">
            <v>92</v>
          </cell>
        </row>
        <row r="95">
          <cell r="A95">
            <v>93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  <row r="103">
          <cell r="A103">
            <v>101</v>
          </cell>
        </row>
        <row r="104">
          <cell r="A104">
            <v>102</v>
          </cell>
        </row>
        <row r="105">
          <cell r="A105">
            <v>103</v>
          </cell>
        </row>
        <row r="106">
          <cell r="A106">
            <v>104</v>
          </cell>
        </row>
        <row r="107">
          <cell r="A107">
            <v>105</v>
          </cell>
        </row>
        <row r="108">
          <cell r="A108">
            <v>106</v>
          </cell>
        </row>
        <row r="109">
          <cell r="A109">
            <v>107</v>
          </cell>
        </row>
        <row r="110">
          <cell r="A110">
            <v>108</v>
          </cell>
        </row>
        <row r="111">
          <cell r="A111">
            <v>109</v>
          </cell>
        </row>
        <row r="112">
          <cell r="A112">
            <v>110</v>
          </cell>
        </row>
        <row r="113">
          <cell r="A113">
            <v>111</v>
          </cell>
        </row>
        <row r="114">
          <cell r="A114">
            <v>112</v>
          </cell>
        </row>
        <row r="115">
          <cell r="A115">
            <v>113</v>
          </cell>
        </row>
        <row r="116">
          <cell r="A116">
            <v>114</v>
          </cell>
        </row>
        <row r="117">
          <cell r="A117">
            <v>115</v>
          </cell>
        </row>
        <row r="118">
          <cell r="A118">
            <v>116</v>
          </cell>
        </row>
        <row r="119">
          <cell r="A119">
            <v>117</v>
          </cell>
        </row>
        <row r="120">
          <cell r="A120">
            <v>118</v>
          </cell>
        </row>
        <row r="121">
          <cell r="A121">
            <v>119</v>
          </cell>
        </row>
        <row r="122">
          <cell r="A122">
            <v>120</v>
          </cell>
        </row>
        <row r="123">
          <cell r="A123">
            <v>121</v>
          </cell>
        </row>
        <row r="124">
          <cell r="A124">
            <v>122</v>
          </cell>
        </row>
        <row r="125">
          <cell r="A125">
            <v>123</v>
          </cell>
        </row>
        <row r="126">
          <cell r="A126">
            <v>124</v>
          </cell>
        </row>
        <row r="127">
          <cell r="A127">
            <v>125</v>
          </cell>
        </row>
        <row r="128">
          <cell r="A128">
            <v>126</v>
          </cell>
        </row>
        <row r="129">
          <cell r="A129">
            <v>127</v>
          </cell>
        </row>
        <row r="130">
          <cell r="A130">
            <v>128</v>
          </cell>
        </row>
        <row r="131">
          <cell r="A131">
            <v>129</v>
          </cell>
        </row>
        <row r="132">
          <cell r="A132">
            <v>130</v>
          </cell>
        </row>
        <row r="133">
          <cell r="A133">
            <v>131</v>
          </cell>
        </row>
        <row r="134">
          <cell r="A134">
            <v>132</v>
          </cell>
        </row>
        <row r="135">
          <cell r="A135">
            <v>133</v>
          </cell>
        </row>
        <row r="136">
          <cell r="A136">
            <v>134</v>
          </cell>
        </row>
        <row r="137">
          <cell r="A137">
            <v>135</v>
          </cell>
        </row>
        <row r="138">
          <cell r="A138">
            <v>136</v>
          </cell>
        </row>
        <row r="139">
          <cell r="A139">
            <v>137</v>
          </cell>
        </row>
        <row r="140">
          <cell r="A140">
            <v>138</v>
          </cell>
        </row>
        <row r="141">
          <cell r="A141">
            <v>139</v>
          </cell>
        </row>
        <row r="142">
          <cell r="A142">
            <v>140</v>
          </cell>
        </row>
        <row r="143">
          <cell r="A143">
            <v>141</v>
          </cell>
        </row>
        <row r="144">
          <cell r="A144">
            <v>142</v>
          </cell>
        </row>
        <row r="145">
          <cell r="A145">
            <v>143</v>
          </cell>
        </row>
        <row r="146">
          <cell r="A146">
            <v>144</v>
          </cell>
        </row>
        <row r="147">
          <cell r="A147">
            <v>145</v>
          </cell>
        </row>
        <row r="148">
          <cell r="A148">
            <v>146</v>
          </cell>
        </row>
        <row r="149">
          <cell r="A149">
            <v>147</v>
          </cell>
        </row>
        <row r="150">
          <cell r="A150">
            <v>148</v>
          </cell>
        </row>
        <row r="151">
          <cell r="A151" t="str">
            <v>保留</v>
          </cell>
        </row>
        <row r="152">
          <cell r="A152">
            <v>149</v>
          </cell>
        </row>
        <row r="153">
          <cell r="A153">
            <v>150</v>
          </cell>
        </row>
        <row r="154">
          <cell r="A154">
            <v>151</v>
          </cell>
        </row>
        <row r="155">
          <cell r="A155">
            <v>152</v>
          </cell>
        </row>
        <row r="156">
          <cell r="A156">
            <v>153</v>
          </cell>
        </row>
        <row r="157">
          <cell r="A157">
            <v>154</v>
          </cell>
        </row>
        <row r="158">
          <cell r="A158">
            <v>155</v>
          </cell>
        </row>
        <row r="159">
          <cell r="A159">
            <v>156</v>
          </cell>
        </row>
        <row r="160">
          <cell r="A160">
            <v>157</v>
          </cell>
        </row>
        <row r="161">
          <cell r="A161">
            <v>158</v>
          </cell>
        </row>
        <row r="162">
          <cell r="A162">
            <v>159</v>
          </cell>
        </row>
        <row r="163">
          <cell r="A163">
            <v>160</v>
          </cell>
        </row>
        <row r="164">
          <cell r="A164">
            <v>161</v>
          </cell>
        </row>
        <row r="165">
          <cell r="A165">
            <v>162</v>
          </cell>
        </row>
        <row r="166">
          <cell r="A166">
            <v>163</v>
          </cell>
        </row>
        <row r="167">
          <cell r="A167">
            <v>164</v>
          </cell>
        </row>
        <row r="168">
          <cell r="A168">
            <v>165</v>
          </cell>
        </row>
        <row r="169">
          <cell r="A169">
            <v>166</v>
          </cell>
        </row>
        <row r="170">
          <cell r="A170">
            <v>167</v>
          </cell>
        </row>
        <row r="171">
          <cell r="A171">
            <v>168</v>
          </cell>
        </row>
        <row r="172">
          <cell r="A172">
            <v>169</v>
          </cell>
        </row>
        <row r="173">
          <cell r="A173">
            <v>170</v>
          </cell>
        </row>
        <row r="174">
          <cell r="A174">
            <v>171</v>
          </cell>
        </row>
        <row r="175">
          <cell r="A175">
            <v>172</v>
          </cell>
        </row>
        <row r="176">
          <cell r="A176">
            <v>173</v>
          </cell>
        </row>
        <row r="177">
          <cell r="A177">
            <v>174</v>
          </cell>
        </row>
        <row r="178">
          <cell r="A178">
            <v>175</v>
          </cell>
        </row>
        <row r="179">
          <cell r="A179">
            <v>176</v>
          </cell>
        </row>
        <row r="180">
          <cell r="A180">
            <v>177</v>
          </cell>
        </row>
        <row r="181">
          <cell r="A181">
            <v>178</v>
          </cell>
        </row>
        <row r="182">
          <cell r="A182">
            <v>179</v>
          </cell>
        </row>
        <row r="183">
          <cell r="A183">
            <v>180</v>
          </cell>
        </row>
        <row r="184">
          <cell r="A184">
            <v>181</v>
          </cell>
        </row>
        <row r="185">
          <cell r="A185">
            <v>182</v>
          </cell>
        </row>
        <row r="186">
          <cell r="A186">
            <v>183</v>
          </cell>
        </row>
        <row r="187">
          <cell r="A187">
            <v>184</v>
          </cell>
        </row>
        <row r="188">
          <cell r="A188">
            <v>185</v>
          </cell>
        </row>
        <row r="189">
          <cell r="A189">
            <v>186</v>
          </cell>
        </row>
        <row r="190">
          <cell r="A190">
            <v>187</v>
          </cell>
        </row>
        <row r="191">
          <cell r="A191">
            <v>188</v>
          </cell>
        </row>
        <row r="192">
          <cell r="A192">
            <v>189</v>
          </cell>
        </row>
        <row r="193">
          <cell r="A193">
            <v>190</v>
          </cell>
        </row>
        <row r="194">
          <cell r="A194">
            <v>191</v>
          </cell>
        </row>
        <row r="195">
          <cell r="A195">
            <v>192</v>
          </cell>
        </row>
        <row r="196">
          <cell r="A196">
            <v>193</v>
          </cell>
        </row>
        <row r="197">
          <cell r="A197">
            <v>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65F5-B36B-4B68-B6CA-7C55159CBA0B}">
  <sheetPr>
    <tabColor rgb="FFFF0000"/>
  </sheetPr>
  <dimension ref="A1:AN26"/>
  <sheetViews>
    <sheetView tabSelected="1" view="pageBreakPreview" zoomScale="90" zoomScaleNormal="100" zoomScaleSheetLayoutView="90" workbookViewId="0">
      <selection activeCell="J4" sqref="J4:N5"/>
    </sheetView>
  </sheetViews>
  <sheetFormatPr defaultRowHeight="18.75" x14ac:dyDescent="0.4"/>
  <cols>
    <col min="1" max="14" width="3.125" customWidth="1"/>
    <col min="15" max="15" width="4.75" customWidth="1"/>
    <col min="16" max="41" width="3.125" customWidth="1"/>
  </cols>
  <sheetData>
    <row r="1" spans="1:40" ht="18.75" customHeight="1" x14ac:dyDescent="0.65">
      <c r="A1" s="6"/>
      <c r="B1" s="128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00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 ht="18.75" customHeight="1" x14ac:dyDescent="0.65">
      <c r="A2" s="6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00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18.75" customHeight="1" thickBot="1" x14ac:dyDescent="0.45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18.75" customHeight="1" thickTop="1" x14ac:dyDescent="0.25">
      <c r="A4" s="6"/>
      <c r="B4" s="1"/>
      <c r="C4" s="129" t="s">
        <v>1</v>
      </c>
      <c r="D4" s="129"/>
      <c r="E4" s="129"/>
      <c r="F4" s="129"/>
      <c r="G4" s="129"/>
      <c r="H4" s="142" t="s">
        <v>3</v>
      </c>
      <c r="I4" s="143"/>
      <c r="J4" s="130"/>
      <c r="K4" s="131"/>
      <c r="L4" s="131"/>
      <c r="M4" s="131"/>
      <c r="N4" s="132"/>
      <c r="O4" s="2" t="s">
        <v>5</v>
      </c>
      <c r="P4" s="1"/>
      <c r="Q4" s="1"/>
      <c r="R4" s="1"/>
      <c r="S4" s="1"/>
      <c r="T4" s="1"/>
      <c r="U4" s="1"/>
      <c r="V4" s="1"/>
      <c r="W4" s="1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ht="18.75" customHeight="1" thickBot="1" x14ac:dyDescent="0.45">
      <c r="A5" s="6"/>
      <c r="B5" s="1"/>
      <c r="C5" s="129"/>
      <c r="D5" s="129"/>
      <c r="E5" s="129"/>
      <c r="F5" s="129"/>
      <c r="G5" s="129"/>
      <c r="H5" s="142"/>
      <c r="I5" s="143"/>
      <c r="J5" s="133"/>
      <c r="K5" s="134"/>
      <c r="L5" s="134"/>
      <c r="M5" s="134"/>
      <c r="N5" s="135"/>
      <c r="O5" s="3" t="s">
        <v>48</v>
      </c>
      <c r="P5" s="1"/>
      <c r="Q5" s="1"/>
      <c r="R5" s="1"/>
      <c r="S5" s="1"/>
      <c r="T5" s="1"/>
      <c r="U5" s="1"/>
      <c r="V5" s="1"/>
      <c r="W5" s="1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pans="1:40" ht="18.75" customHeight="1" thickTop="1" thickBot="1" x14ac:dyDescent="0.45">
      <c r="A6" s="6"/>
      <c r="B6" s="1"/>
      <c r="C6" s="5"/>
      <c r="D6" s="5"/>
      <c r="E6" s="5"/>
      <c r="F6" s="5"/>
      <c r="G6" s="5"/>
      <c r="H6" s="1"/>
      <c r="I6" s="1"/>
      <c r="J6" s="4"/>
      <c r="K6" s="4"/>
      <c r="L6" s="4"/>
      <c r="M6" s="4"/>
      <c r="N6" s="4"/>
      <c r="O6" s="1"/>
      <c r="P6" s="1"/>
      <c r="Q6" s="1"/>
      <c r="R6" s="1"/>
      <c r="S6" s="1"/>
      <c r="T6" s="1"/>
      <c r="U6" s="1"/>
      <c r="V6" s="1"/>
      <c r="W6" s="1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18.75" customHeight="1" thickTop="1" x14ac:dyDescent="0.25">
      <c r="A7" s="6"/>
      <c r="B7" s="1"/>
      <c r="C7" s="129" t="s">
        <v>2</v>
      </c>
      <c r="D7" s="129"/>
      <c r="E7" s="129"/>
      <c r="F7" s="129"/>
      <c r="G7" s="129"/>
      <c r="H7" s="142" t="s">
        <v>4</v>
      </c>
      <c r="I7" s="143"/>
      <c r="J7" s="136"/>
      <c r="K7" s="137"/>
      <c r="L7" s="137"/>
      <c r="M7" s="137"/>
      <c r="N7" s="138"/>
      <c r="O7" s="2" t="s">
        <v>6</v>
      </c>
      <c r="P7" s="1"/>
      <c r="Q7" s="1"/>
      <c r="R7" s="1"/>
      <c r="S7" s="1"/>
      <c r="T7" s="1"/>
      <c r="U7" s="1"/>
      <c r="V7" s="1"/>
      <c r="W7" s="1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 ht="18.75" customHeight="1" thickBot="1" x14ac:dyDescent="0.45">
      <c r="A8" s="6"/>
      <c r="B8" s="1"/>
      <c r="C8" s="129"/>
      <c r="D8" s="129"/>
      <c r="E8" s="129"/>
      <c r="F8" s="129"/>
      <c r="G8" s="129"/>
      <c r="H8" s="142"/>
      <c r="I8" s="143"/>
      <c r="J8" s="139"/>
      <c r="K8" s="140"/>
      <c r="L8" s="140"/>
      <c r="M8" s="140"/>
      <c r="N8" s="141"/>
      <c r="O8" s="3" t="s">
        <v>49</v>
      </c>
      <c r="P8" s="1"/>
      <c r="Q8" s="1"/>
      <c r="R8" s="1"/>
      <c r="S8" s="1"/>
      <c r="T8" s="1"/>
      <c r="U8" s="1"/>
      <c r="V8" s="1"/>
      <c r="W8" s="1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0" ht="18.75" customHeight="1" thickTop="1" x14ac:dyDescent="0.4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0" ht="39" customHeight="1" thickBot="1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0" ht="30.75" customHeight="1" x14ac:dyDescent="0.4">
      <c r="A11" s="6"/>
      <c r="B11" s="6"/>
      <c r="C11" s="6"/>
      <c r="D11" s="6"/>
      <c r="E11" s="6"/>
      <c r="F11" s="124" t="s">
        <v>50</v>
      </c>
      <c r="G11" s="124"/>
      <c r="H11" s="124"/>
      <c r="I11" s="124"/>
      <c r="J11" s="126" t="s">
        <v>51</v>
      </c>
      <c r="K11" s="126"/>
      <c r="L11" s="126"/>
      <c r="M11" s="126"/>
      <c r="N11" s="126"/>
      <c r="O11" s="6"/>
      <c r="P11" s="116" t="s">
        <v>47</v>
      </c>
      <c r="Q11" s="117"/>
      <c r="R11" s="117"/>
      <c r="S11" s="117"/>
      <c r="T11" s="117"/>
      <c r="U11" s="117"/>
      <c r="V11" s="117"/>
      <c r="W11" s="118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0" ht="29.25" customHeight="1" x14ac:dyDescent="0.4">
      <c r="A12" s="6"/>
      <c r="B12" s="101"/>
      <c r="C12" s="101"/>
      <c r="D12" s="101"/>
      <c r="E12" s="101"/>
      <c r="F12" s="125"/>
      <c r="G12" s="125"/>
      <c r="H12" s="125"/>
      <c r="I12" s="125"/>
      <c r="J12" s="127"/>
      <c r="K12" s="127"/>
      <c r="L12" s="127"/>
      <c r="M12" s="127"/>
      <c r="N12" s="127"/>
      <c r="O12" s="6"/>
      <c r="P12" s="153" t="s">
        <v>44</v>
      </c>
      <c r="Q12" s="148"/>
      <c r="R12" s="148"/>
      <c r="S12" s="148"/>
      <c r="T12" s="148" t="s">
        <v>45</v>
      </c>
      <c r="U12" s="148"/>
      <c r="V12" s="148"/>
      <c r="W12" s="149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ht="27.75" customHeight="1" x14ac:dyDescent="0.4">
      <c r="A13" s="6"/>
      <c r="B13" s="119" t="s">
        <v>46</v>
      </c>
      <c r="C13" s="120"/>
      <c r="D13" s="120"/>
      <c r="E13" s="121"/>
      <c r="F13" s="122">
        <f>計算シート!F32</f>
        <v>0</v>
      </c>
      <c r="G13" s="122"/>
      <c r="H13" s="122"/>
      <c r="I13" s="122"/>
      <c r="J13" s="123">
        <f>計算シート!I32</f>
        <v>0</v>
      </c>
      <c r="K13" s="123"/>
      <c r="L13" s="123"/>
      <c r="M13" s="123"/>
      <c r="N13" s="123"/>
      <c r="O13" s="6"/>
      <c r="P13" s="154">
        <f>計算シート!I33</f>
        <v>0</v>
      </c>
      <c r="Q13" s="151"/>
      <c r="R13" s="151"/>
      <c r="S13" s="155"/>
      <c r="T13" s="150">
        <f>計算シート!I34</f>
        <v>0</v>
      </c>
      <c r="U13" s="151"/>
      <c r="V13" s="151"/>
      <c r="W13" s="152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ht="29.25" customHeight="1" x14ac:dyDescent="0.4">
      <c r="A14" s="6"/>
      <c r="B14" s="113" t="s">
        <v>36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14"/>
      <c r="Q14" s="6"/>
      <c r="R14" s="6"/>
      <c r="S14" s="6"/>
      <c r="T14" s="147"/>
      <c r="U14" s="147"/>
      <c r="V14" s="147"/>
      <c r="W14" s="115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0" ht="7.5" customHeigh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14"/>
      <c r="Q15" s="6"/>
      <c r="R15" s="6"/>
      <c r="S15" s="6"/>
      <c r="T15" s="147"/>
      <c r="U15" s="147"/>
      <c r="V15" s="147"/>
      <c r="W15" s="115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 ht="27.75" customHeight="1" thickBot="1" x14ac:dyDescent="0.45">
      <c r="A16" s="6"/>
      <c r="B16" s="119" t="s">
        <v>37</v>
      </c>
      <c r="C16" s="120"/>
      <c r="D16" s="120"/>
      <c r="E16" s="121"/>
      <c r="F16" s="122">
        <f>計算シート!F60</f>
        <v>0</v>
      </c>
      <c r="G16" s="122"/>
      <c r="H16" s="122"/>
      <c r="I16" s="122"/>
      <c r="J16" s="123">
        <f>計算シート!I60</f>
        <v>0</v>
      </c>
      <c r="K16" s="123"/>
      <c r="L16" s="123"/>
      <c r="M16" s="123"/>
      <c r="N16" s="123"/>
      <c r="O16" s="6"/>
      <c r="P16" s="146">
        <f>計算シート!I61</f>
        <v>0</v>
      </c>
      <c r="Q16" s="144"/>
      <c r="R16" s="144"/>
      <c r="S16" s="144"/>
      <c r="T16" s="144">
        <f>計算シート!I62</f>
        <v>0</v>
      </c>
      <c r="U16" s="144"/>
      <c r="V16" s="144"/>
      <c r="W16" s="145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8.75" customHeight="1" x14ac:dyDescent="0.4">
      <c r="A17" s="6"/>
      <c r="B17" s="113" t="s">
        <v>38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8.75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8.75" customHeigh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8.75" customHeigh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8.75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8.75" customHeigh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8.75" customHeight="1" x14ac:dyDescent="0.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</sheetData>
  <sheetProtection algorithmName="SHA-512" hashValue="wYZIpV2KyzWco40kSQQaTYJpVFPw38AKH2AcKvswTCC1ZvqiHQnCTD71uweRvWr7ahiSZi4nnxyjL6n9RGUSag==" saltValue="VbdqjRaG/JYlouxudK1HSQ==" spinCount="100000" sheet="1" selectLockedCells="1"/>
  <mergeCells count="24">
    <mergeCell ref="T14:V14"/>
    <mergeCell ref="T12:W12"/>
    <mergeCell ref="T13:W13"/>
    <mergeCell ref="P12:S12"/>
    <mergeCell ref="T15:V15"/>
    <mergeCell ref="P13:S13"/>
    <mergeCell ref="B16:E16"/>
    <mergeCell ref="F16:I16"/>
    <mergeCell ref="T16:W16"/>
    <mergeCell ref="J16:N16"/>
    <mergeCell ref="P16:S16"/>
    <mergeCell ref="B1:V2"/>
    <mergeCell ref="C4:G5"/>
    <mergeCell ref="J4:N5"/>
    <mergeCell ref="C7:G8"/>
    <mergeCell ref="J7:N8"/>
    <mergeCell ref="H4:I5"/>
    <mergeCell ref="H7:I8"/>
    <mergeCell ref="P11:W11"/>
    <mergeCell ref="B13:E13"/>
    <mergeCell ref="F13:I13"/>
    <mergeCell ref="J13:N13"/>
    <mergeCell ref="F11:I12"/>
    <mergeCell ref="J11:N12"/>
  </mergeCells>
  <phoneticPr fontId="1"/>
  <dataValidations count="1">
    <dataValidation type="list" allowBlank="1" showInputMessage="1" showErrorMessage="1" sqref="J4:N5" xr:uid="{39D44501-946A-4944-AB2E-1D48E3A21703}">
      <formula1>口径</formula1>
    </dataValidation>
  </dataValidations>
  <pageMargins left="0.7" right="0.7" top="0.75" bottom="0.75" header="0.3" footer="0.3"/>
  <pageSetup paperSize="9" scale="84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6C489-96DA-4831-B6F0-3F756545CDD9}">
  <dimension ref="B1:P84"/>
  <sheetViews>
    <sheetView showGridLines="0" topLeftCell="A46" zoomScale="80" zoomScaleNormal="80" workbookViewId="0">
      <selection activeCell="G61" sqref="G61"/>
    </sheetView>
  </sheetViews>
  <sheetFormatPr defaultRowHeight="18.75" x14ac:dyDescent="0.4"/>
  <cols>
    <col min="1" max="1" width="3.125" style="9" customWidth="1"/>
    <col min="2" max="2" width="9" style="9"/>
    <col min="3" max="3" width="12.625" style="8" customWidth="1"/>
    <col min="4" max="4" width="12.25" style="8" customWidth="1"/>
    <col min="5" max="5" width="12.125" style="8" customWidth="1"/>
    <col min="6" max="6" width="12" style="8" customWidth="1"/>
    <col min="7" max="8" width="13.5" style="8" customWidth="1"/>
    <col min="9" max="9" width="12.75" style="8" customWidth="1"/>
    <col min="10" max="10" width="25" style="9" customWidth="1"/>
    <col min="11" max="11" width="10" style="9" bestFit="1" customWidth="1"/>
    <col min="12" max="256" width="9" style="9"/>
    <col min="257" max="257" width="3.125" style="9" customWidth="1"/>
    <col min="258" max="258" width="9" style="9"/>
    <col min="259" max="259" width="12.625" style="9" customWidth="1"/>
    <col min="260" max="260" width="12.25" style="9" customWidth="1"/>
    <col min="261" max="261" width="12.125" style="9" customWidth="1"/>
    <col min="262" max="262" width="12" style="9" customWidth="1"/>
    <col min="263" max="264" width="13.5" style="9" customWidth="1"/>
    <col min="265" max="265" width="12.75" style="9" customWidth="1"/>
    <col min="266" max="266" width="25" style="9" customWidth="1"/>
    <col min="267" max="267" width="10" style="9" bestFit="1" customWidth="1"/>
    <col min="268" max="512" width="9" style="9"/>
    <col min="513" max="513" width="3.125" style="9" customWidth="1"/>
    <col min="514" max="514" width="9" style="9"/>
    <col min="515" max="515" width="12.625" style="9" customWidth="1"/>
    <col min="516" max="516" width="12.25" style="9" customWidth="1"/>
    <col min="517" max="517" width="12.125" style="9" customWidth="1"/>
    <col min="518" max="518" width="12" style="9" customWidth="1"/>
    <col min="519" max="520" width="13.5" style="9" customWidth="1"/>
    <col min="521" max="521" width="12.75" style="9" customWidth="1"/>
    <col min="522" max="522" width="25" style="9" customWidth="1"/>
    <col min="523" max="523" width="10" style="9" bestFit="1" customWidth="1"/>
    <col min="524" max="768" width="9" style="9"/>
    <col min="769" max="769" width="3.125" style="9" customWidth="1"/>
    <col min="770" max="770" width="9" style="9"/>
    <col min="771" max="771" width="12.625" style="9" customWidth="1"/>
    <col min="772" max="772" width="12.25" style="9" customWidth="1"/>
    <col min="773" max="773" width="12.125" style="9" customWidth="1"/>
    <col min="774" max="774" width="12" style="9" customWidth="1"/>
    <col min="775" max="776" width="13.5" style="9" customWidth="1"/>
    <col min="777" max="777" width="12.75" style="9" customWidth="1"/>
    <col min="778" max="778" width="25" style="9" customWidth="1"/>
    <col min="779" max="779" width="10" style="9" bestFit="1" customWidth="1"/>
    <col min="780" max="1024" width="9" style="9"/>
    <col min="1025" max="1025" width="3.125" style="9" customWidth="1"/>
    <col min="1026" max="1026" width="9" style="9"/>
    <col min="1027" max="1027" width="12.625" style="9" customWidth="1"/>
    <col min="1028" max="1028" width="12.25" style="9" customWidth="1"/>
    <col min="1029" max="1029" width="12.125" style="9" customWidth="1"/>
    <col min="1030" max="1030" width="12" style="9" customWidth="1"/>
    <col min="1031" max="1032" width="13.5" style="9" customWidth="1"/>
    <col min="1033" max="1033" width="12.75" style="9" customWidth="1"/>
    <col min="1034" max="1034" width="25" style="9" customWidth="1"/>
    <col min="1035" max="1035" width="10" style="9" bestFit="1" customWidth="1"/>
    <col min="1036" max="1280" width="9" style="9"/>
    <col min="1281" max="1281" width="3.125" style="9" customWidth="1"/>
    <col min="1282" max="1282" width="9" style="9"/>
    <col min="1283" max="1283" width="12.625" style="9" customWidth="1"/>
    <col min="1284" max="1284" width="12.25" style="9" customWidth="1"/>
    <col min="1285" max="1285" width="12.125" style="9" customWidth="1"/>
    <col min="1286" max="1286" width="12" style="9" customWidth="1"/>
    <col min="1287" max="1288" width="13.5" style="9" customWidth="1"/>
    <col min="1289" max="1289" width="12.75" style="9" customWidth="1"/>
    <col min="1290" max="1290" width="25" style="9" customWidth="1"/>
    <col min="1291" max="1291" width="10" style="9" bestFit="1" customWidth="1"/>
    <col min="1292" max="1536" width="9" style="9"/>
    <col min="1537" max="1537" width="3.125" style="9" customWidth="1"/>
    <col min="1538" max="1538" width="9" style="9"/>
    <col min="1539" max="1539" width="12.625" style="9" customWidth="1"/>
    <col min="1540" max="1540" width="12.25" style="9" customWidth="1"/>
    <col min="1541" max="1541" width="12.125" style="9" customWidth="1"/>
    <col min="1542" max="1542" width="12" style="9" customWidth="1"/>
    <col min="1543" max="1544" width="13.5" style="9" customWidth="1"/>
    <col min="1545" max="1545" width="12.75" style="9" customWidth="1"/>
    <col min="1546" max="1546" width="25" style="9" customWidth="1"/>
    <col min="1547" max="1547" width="10" style="9" bestFit="1" customWidth="1"/>
    <col min="1548" max="1792" width="9" style="9"/>
    <col min="1793" max="1793" width="3.125" style="9" customWidth="1"/>
    <col min="1794" max="1794" width="9" style="9"/>
    <col min="1795" max="1795" width="12.625" style="9" customWidth="1"/>
    <col min="1796" max="1796" width="12.25" style="9" customWidth="1"/>
    <col min="1797" max="1797" width="12.125" style="9" customWidth="1"/>
    <col min="1798" max="1798" width="12" style="9" customWidth="1"/>
    <col min="1799" max="1800" width="13.5" style="9" customWidth="1"/>
    <col min="1801" max="1801" width="12.75" style="9" customWidth="1"/>
    <col min="1802" max="1802" width="25" style="9" customWidth="1"/>
    <col min="1803" max="1803" width="10" style="9" bestFit="1" customWidth="1"/>
    <col min="1804" max="2048" width="9" style="9"/>
    <col min="2049" max="2049" width="3.125" style="9" customWidth="1"/>
    <col min="2050" max="2050" width="9" style="9"/>
    <col min="2051" max="2051" width="12.625" style="9" customWidth="1"/>
    <col min="2052" max="2052" width="12.25" style="9" customWidth="1"/>
    <col min="2053" max="2053" width="12.125" style="9" customWidth="1"/>
    <col min="2054" max="2054" width="12" style="9" customWidth="1"/>
    <col min="2055" max="2056" width="13.5" style="9" customWidth="1"/>
    <col min="2057" max="2057" width="12.75" style="9" customWidth="1"/>
    <col min="2058" max="2058" width="25" style="9" customWidth="1"/>
    <col min="2059" max="2059" width="10" style="9" bestFit="1" customWidth="1"/>
    <col min="2060" max="2304" width="9" style="9"/>
    <col min="2305" max="2305" width="3.125" style="9" customWidth="1"/>
    <col min="2306" max="2306" width="9" style="9"/>
    <col min="2307" max="2307" width="12.625" style="9" customWidth="1"/>
    <col min="2308" max="2308" width="12.25" style="9" customWidth="1"/>
    <col min="2309" max="2309" width="12.125" style="9" customWidth="1"/>
    <col min="2310" max="2310" width="12" style="9" customWidth="1"/>
    <col min="2311" max="2312" width="13.5" style="9" customWidth="1"/>
    <col min="2313" max="2313" width="12.75" style="9" customWidth="1"/>
    <col min="2314" max="2314" width="25" style="9" customWidth="1"/>
    <col min="2315" max="2315" width="10" style="9" bestFit="1" customWidth="1"/>
    <col min="2316" max="2560" width="9" style="9"/>
    <col min="2561" max="2561" width="3.125" style="9" customWidth="1"/>
    <col min="2562" max="2562" width="9" style="9"/>
    <col min="2563" max="2563" width="12.625" style="9" customWidth="1"/>
    <col min="2564" max="2564" width="12.25" style="9" customWidth="1"/>
    <col min="2565" max="2565" width="12.125" style="9" customWidth="1"/>
    <col min="2566" max="2566" width="12" style="9" customWidth="1"/>
    <col min="2567" max="2568" width="13.5" style="9" customWidth="1"/>
    <col min="2569" max="2569" width="12.75" style="9" customWidth="1"/>
    <col min="2570" max="2570" width="25" style="9" customWidth="1"/>
    <col min="2571" max="2571" width="10" style="9" bestFit="1" customWidth="1"/>
    <col min="2572" max="2816" width="9" style="9"/>
    <col min="2817" max="2817" width="3.125" style="9" customWidth="1"/>
    <col min="2818" max="2818" width="9" style="9"/>
    <col min="2819" max="2819" width="12.625" style="9" customWidth="1"/>
    <col min="2820" max="2820" width="12.25" style="9" customWidth="1"/>
    <col min="2821" max="2821" width="12.125" style="9" customWidth="1"/>
    <col min="2822" max="2822" width="12" style="9" customWidth="1"/>
    <col min="2823" max="2824" width="13.5" style="9" customWidth="1"/>
    <col min="2825" max="2825" width="12.75" style="9" customWidth="1"/>
    <col min="2826" max="2826" width="25" style="9" customWidth="1"/>
    <col min="2827" max="2827" width="10" style="9" bestFit="1" customWidth="1"/>
    <col min="2828" max="3072" width="9" style="9"/>
    <col min="3073" max="3073" width="3.125" style="9" customWidth="1"/>
    <col min="3074" max="3074" width="9" style="9"/>
    <col min="3075" max="3075" width="12.625" style="9" customWidth="1"/>
    <col min="3076" max="3076" width="12.25" style="9" customWidth="1"/>
    <col min="3077" max="3077" width="12.125" style="9" customWidth="1"/>
    <col min="3078" max="3078" width="12" style="9" customWidth="1"/>
    <col min="3079" max="3080" width="13.5" style="9" customWidth="1"/>
    <col min="3081" max="3081" width="12.75" style="9" customWidth="1"/>
    <col min="3082" max="3082" width="25" style="9" customWidth="1"/>
    <col min="3083" max="3083" width="10" style="9" bestFit="1" customWidth="1"/>
    <col min="3084" max="3328" width="9" style="9"/>
    <col min="3329" max="3329" width="3.125" style="9" customWidth="1"/>
    <col min="3330" max="3330" width="9" style="9"/>
    <col min="3331" max="3331" width="12.625" style="9" customWidth="1"/>
    <col min="3332" max="3332" width="12.25" style="9" customWidth="1"/>
    <col min="3333" max="3333" width="12.125" style="9" customWidth="1"/>
    <col min="3334" max="3334" width="12" style="9" customWidth="1"/>
    <col min="3335" max="3336" width="13.5" style="9" customWidth="1"/>
    <col min="3337" max="3337" width="12.75" style="9" customWidth="1"/>
    <col min="3338" max="3338" width="25" style="9" customWidth="1"/>
    <col min="3339" max="3339" width="10" style="9" bestFit="1" customWidth="1"/>
    <col min="3340" max="3584" width="9" style="9"/>
    <col min="3585" max="3585" width="3.125" style="9" customWidth="1"/>
    <col min="3586" max="3586" width="9" style="9"/>
    <col min="3587" max="3587" width="12.625" style="9" customWidth="1"/>
    <col min="3588" max="3588" width="12.25" style="9" customWidth="1"/>
    <col min="3589" max="3589" width="12.125" style="9" customWidth="1"/>
    <col min="3590" max="3590" width="12" style="9" customWidth="1"/>
    <col min="3591" max="3592" width="13.5" style="9" customWidth="1"/>
    <col min="3593" max="3593" width="12.75" style="9" customWidth="1"/>
    <col min="3594" max="3594" width="25" style="9" customWidth="1"/>
    <col min="3595" max="3595" width="10" style="9" bestFit="1" customWidth="1"/>
    <col min="3596" max="3840" width="9" style="9"/>
    <col min="3841" max="3841" width="3.125" style="9" customWidth="1"/>
    <col min="3842" max="3842" width="9" style="9"/>
    <col min="3843" max="3843" width="12.625" style="9" customWidth="1"/>
    <col min="3844" max="3844" width="12.25" style="9" customWidth="1"/>
    <col min="3845" max="3845" width="12.125" style="9" customWidth="1"/>
    <col min="3846" max="3846" width="12" style="9" customWidth="1"/>
    <col min="3847" max="3848" width="13.5" style="9" customWidth="1"/>
    <col min="3849" max="3849" width="12.75" style="9" customWidth="1"/>
    <col min="3850" max="3850" width="25" style="9" customWidth="1"/>
    <col min="3851" max="3851" width="10" style="9" bestFit="1" customWidth="1"/>
    <col min="3852" max="4096" width="9" style="9"/>
    <col min="4097" max="4097" width="3.125" style="9" customWidth="1"/>
    <col min="4098" max="4098" width="9" style="9"/>
    <col min="4099" max="4099" width="12.625" style="9" customWidth="1"/>
    <col min="4100" max="4100" width="12.25" style="9" customWidth="1"/>
    <col min="4101" max="4101" width="12.125" style="9" customWidth="1"/>
    <col min="4102" max="4102" width="12" style="9" customWidth="1"/>
    <col min="4103" max="4104" width="13.5" style="9" customWidth="1"/>
    <col min="4105" max="4105" width="12.75" style="9" customWidth="1"/>
    <col min="4106" max="4106" width="25" style="9" customWidth="1"/>
    <col min="4107" max="4107" width="10" style="9" bestFit="1" customWidth="1"/>
    <col min="4108" max="4352" width="9" style="9"/>
    <col min="4353" max="4353" width="3.125" style="9" customWidth="1"/>
    <col min="4354" max="4354" width="9" style="9"/>
    <col min="4355" max="4355" width="12.625" style="9" customWidth="1"/>
    <col min="4356" max="4356" width="12.25" style="9" customWidth="1"/>
    <col min="4357" max="4357" width="12.125" style="9" customWidth="1"/>
    <col min="4358" max="4358" width="12" style="9" customWidth="1"/>
    <col min="4359" max="4360" width="13.5" style="9" customWidth="1"/>
    <col min="4361" max="4361" width="12.75" style="9" customWidth="1"/>
    <col min="4362" max="4362" width="25" style="9" customWidth="1"/>
    <col min="4363" max="4363" width="10" style="9" bestFit="1" customWidth="1"/>
    <col min="4364" max="4608" width="9" style="9"/>
    <col min="4609" max="4609" width="3.125" style="9" customWidth="1"/>
    <col min="4610" max="4610" width="9" style="9"/>
    <col min="4611" max="4611" width="12.625" style="9" customWidth="1"/>
    <col min="4612" max="4612" width="12.25" style="9" customWidth="1"/>
    <col min="4613" max="4613" width="12.125" style="9" customWidth="1"/>
    <col min="4614" max="4614" width="12" style="9" customWidth="1"/>
    <col min="4615" max="4616" width="13.5" style="9" customWidth="1"/>
    <col min="4617" max="4617" width="12.75" style="9" customWidth="1"/>
    <col min="4618" max="4618" width="25" style="9" customWidth="1"/>
    <col min="4619" max="4619" width="10" style="9" bestFit="1" customWidth="1"/>
    <col min="4620" max="4864" width="9" style="9"/>
    <col min="4865" max="4865" width="3.125" style="9" customWidth="1"/>
    <col min="4866" max="4866" width="9" style="9"/>
    <col min="4867" max="4867" width="12.625" style="9" customWidth="1"/>
    <col min="4868" max="4868" width="12.25" style="9" customWidth="1"/>
    <col min="4869" max="4869" width="12.125" style="9" customWidth="1"/>
    <col min="4870" max="4870" width="12" style="9" customWidth="1"/>
    <col min="4871" max="4872" width="13.5" style="9" customWidth="1"/>
    <col min="4873" max="4873" width="12.75" style="9" customWidth="1"/>
    <col min="4874" max="4874" width="25" style="9" customWidth="1"/>
    <col min="4875" max="4875" width="10" style="9" bestFit="1" customWidth="1"/>
    <col min="4876" max="5120" width="9" style="9"/>
    <col min="5121" max="5121" width="3.125" style="9" customWidth="1"/>
    <col min="5122" max="5122" width="9" style="9"/>
    <col min="5123" max="5123" width="12.625" style="9" customWidth="1"/>
    <col min="5124" max="5124" width="12.25" style="9" customWidth="1"/>
    <col min="5125" max="5125" width="12.125" style="9" customWidth="1"/>
    <col min="5126" max="5126" width="12" style="9" customWidth="1"/>
    <col min="5127" max="5128" width="13.5" style="9" customWidth="1"/>
    <col min="5129" max="5129" width="12.75" style="9" customWidth="1"/>
    <col min="5130" max="5130" width="25" style="9" customWidth="1"/>
    <col min="5131" max="5131" width="10" style="9" bestFit="1" customWidth="1"/>
    <col min="5132" max="5376" width="9" style="9"/>
    <col min="5377" max="5377" width="3.125" style="9" customWidth="1"/>
    <col min="5378" max="5378" width="9" style="9"/>
    <col min="5379" max="5379" width="12.625" style="9" customWidth="1"/>
    <col min="5380" max="5380" width="12.25" style="9" customWidth="1"/>
    <col min="5381" max="5381" width="12.125" style="9" customWidth="1"/>
    <col min="5382" max="5382" width="12" style="9" customWidth="1"/>
    <col min="5383" max="5384" width="13.5" style="9" customWidth="1"/>
    <col min="5385" max="5385" width="12.75" style="9" customWidth="1"/>
    <col min="5386" max="5386" width="25" style="9" customWidth="1"/>
    <col min="5387" max="5387" width="10" style="9" bestFit="1" customWidth="1"/>
    <col min="5388" max="5632" width="9" style="9"/>
    <col min="5633" max="5633" width="3.125" style="9" customWidth="1"/>
    <col min="5634" max="5634" width="9" style="9"/>
    <col min="5635" max="5635" width="12.625" style="9" customWidth="1"/>
    <col min="5636" max="5636" width="12.25" style="9" customWidth="1"/>
    <col min="5637" max="5637" width="12.125" style="9" customWidth="1"/>
    <col min="5638" max="5638" width="12" style="9" customWidth="1"/>
    <col min="5639" max="5640" width="13.5" style="9" customWidth="1"/>
    <col min="5641" max="5641" width="12.75" style="9" customWidth="1"/>
    <col min="5642" max="5642" width="25" style="9" customWidth="1"/>
    <col min="5643" max="5643" width="10" style="9" bestFit="1" customWidth="1"/>
    <col min="5644" max="5888" width="9" style="9"/>
    <col min="5889" max="5889" width="3.125" style="9" customWidth="1"/>
    <col min="5890" max="5890" width="9" style="9"/>
    <col min="5891" max="5891" width="12.625" style="9" customWidth="1"/>
    <col min="5892" max="5892" width="12.25" style="9" customWidth="1"/>
    <col min="5893" max="5893" width="12.125" style="9" customWidth="1"/>
    <col min="5894" max="5894" width="12" style="9" customWidth="1"/>
    <col min="5895" max="5896" width="13.5" style="9" customWidth="1"/>
    <col min="5897" max="5897" width="12.75" style="9" customWidth="1"/>
    <col min="5898" max="5898" width="25" style="9" customWidth="1"/>
    <col min="5899" max="5899" width="10" style="9" bestFit="1" customWidth="1"/>
    <col min="5900" max="6144" width="9" style="9"/>
    <col min="6145" max="6145" width="3.125" style="9" customWidth="1"/>
    <col min="6146" max="6146" width="9" style="9"/>
    <col min="6147" max="6147" width="12.625" style="9" customWidth="1"/>
    <col min="6148" max="6148" width="12.25" style="9" customWidth="1"/>
    <col min="6149" max="6149" width="12.125" style="9" customWidth="1"/>
    <col min="6150" max="6150" width="12" style="9" customWidth="1"/>
    <col min="6151" max="6152" width="13.5" style="9" customWidth="1"/>
    <col min="6153" max="6153" width="12.75" style="9" customWidth="1"/>
    <col min="6154" max="6154" width="25" style="9" customWidth="1"/>
    <col min="6155" max="6155" width="10" style="9" bestFit="1" customWidth="1"/>
    <col min="6156" max="6400" width="9" style="9"/>
    <col min="6401" max="6401" width="3.125" style="9" customWidth="1"/>
    <col min="6402" max="6402" width="9" style="9"/>
    <col min="6403" max="6403" width="12.625" style="9" customWidth="1"/>
    <col min="6404" max="6404" width="12.25" style="9" customWidth="1"/>
    <col min="6405" max="6405" width="12.125" style="9" customWidth="1"/>
    <col min="6406" max="6406" width="12" style="9" customWidth="1"/>
    <col min="6407" max="6408" width="13.5" style="9" customWidth="1"/>
    <col min="6409" max="6409" width="12.75" style="9" customWidth="1"/>
    <col min="6410" max="6410" width="25" style="9" customWidth="1"/>
    <col min="6411" max="6411" width="10" style="9" bestFit="1" customWidth="1"/>
    <col min="6412" max="6656" width="9" style="9"/>
    <col min="6657" max="6657" width="3.125" style="9" customWidth="1"/>
    <col min="6658" max="6658" width="9" style="9"/>
    <col min="6659" max="6659" width="12.625" style="9" customWidth="1"/>
    <col min="6660" max="6660" width="12.25" style="9" customWidth="1"/>
    <col min="6661" max="6661" width="12.125" style="9" customWidth="1"/>
    <col min="6662" max="6662" width="12" style="9" customWidth="1"/>
    <col min="6663" max="6664" width="13.5" style="9" customWidth="1"/>
    <col min="6665" max="6665" width="12.75" style="9" customWidth="1"/>
    <col min="6666" max="6666" width="25" style="9" customWidth="1"/>
    <col min="6667" max="6667" width="10" style="9" bestFit="1" customWidth="1"/>
    <col min="6668" max="6912" width="9" style="9"/>
    <col min="6913" max="6913" width="3.125" style="9" customWidth="1"/>
    <col min="6914" max="6914" width="9" style="9"/>
    <col min="6915" max="6915" width="12.625" style="9" customWidth="1"/>
    <col min="6916" max="6916" width="12.25" style="9" customWidth="1"/>
    <col min="6917" max="6917" width="12.125" style="9" customWidth="1"/>
    <col min="6918" max="6918" width="12" style="9" customWidth="1"/>
    <col min="6919" max="6920" width="13.5" style="9" customWidth="1"/>
    <col min="6921" max="6921" width="12.75" style="9" customWidth="1"/>
    <col min="6922" max="6922" width="25" style="9" customWidth="1"/>
    <col min="6923" max="6923" width="10" style="9" bestFit="1" customWidth="1"/>
    <col min="6924" max="7168" width="9" style="9"/>
    <col min="7169" max="7169" width="3.125" style="9" customWidth="1"/>
    <col min="7170" max="7170" width="9" style="9"/>
    <col min="7171" max="7171" width="12.625" style="9" customWidth="1"/>
    <col min="7172" max="7172" width="12.25" style="9" customWidth="1"/>
    <col min="7173" max="7173" width="12.125" style="9" customWidth="1"/>
    <col min="7174" max="7174" width="12" style="9" customWidth="1"/>
    <col min="7175" max="7176" width="13.5" style="9" customWidth="1"/>
    <col min="7177" max="7177" width="12.75" style="9" customWidth="1"/>
    <col min="7178" max="7178" width="25" style="9" customWidth="1"/>
    <col min="7179" max="7179" width="10" style="9" bestFit="1" customWidth="1"/>
    <col min="7180" max="7424" width="9" style="9"/>
    <col min="7425" max="7425" width="3.125" style="9" customWidth="1"/>
    <col min="7426" max="7426" width="9" style="9"/>
    <col min="7427" max="7427" width="12.625" style="9" customWidth="1"/>
    <col min="7428" max="7428" width="12.25" style="9" customWidth="1"/>
    <col min="7429" max="7429" width="12.125" style="9" customWidth="1"/>
    <col min="7430" max="7430" width="12" style="9" customWidth="1"/>
    <col min="7431" max="7432" width="13.5" style="9" customWidth="1"/>
    <col min="7433" max="7433" width="12.75" style="9" customWidth="1"/>
    <col min="7434" max="7434" width="25" style="9" customWidth="1"/>
    <col min="7435" max="7435" width="10" style="9" bestFit="1" customWidth="1"/>
    <col min="7436" max="7680" width="9" style="9"/>
    <col min="7681" max="7681" width="3.125" style="9" customWidth="1"/>
    <col min="7682" max="7682" width="9" style="9"/>
    <col min="7683" max="7683" width="12.625" style="9" customWidth="1"/>
    <col min="7684" max="7684" width="12.25" style="9" customWidth="1"/>
    <col min="7685" max="7685" width="12.125" style="9" customWidth="1"/>
    <col min="7686" max="7686" width="12" style="9" customWidth="1"/>
    <col min="7687" max="7688" width="13.5" style="9" customWidth="1"/>
    <col min="7689" max="7689" width="12.75" style="9" customWidth="1"/>
    <col min="7690" max="7690" width="25" style="9" customWidth="1"/>
    <col min="7691" max="7691" width="10" style="9" bestFit="1" customWidth="1"/>
    <col min="7692" max="7936" width="9" style="9"/>
    <col min="7937" max="7937" width="3.125" style="9" customWidth="1"/>
    <col min="7938" max="7938" width="9" style="9"/>
    <col min="7939" max="7939" width="12.625" style="9" customWidth="1"/>
    <col min="7940" max="7940" width="12.25" style="9" customWidth="1"/>
    <col min="7941" max="7941" width="12.125" style="9" customWidth="1"/>
    <col min="7942" max="7942" width="12" style="9" customWidth="1"/>
    <col min="7943" max="7944" width="13.5" style="9" customWidth="1"/>
    <col min="7945" max="7945" width="12.75" style="9" customWidth="1"/>
    <col min="7946" max="7946" width="25" style="9" customWidth="1"/>
    <col min="7947" max="7947" width="10" style="9" bestFit="1" customWidth="1"/>
    <col min="7948" max="8192" width="9" style="9"/>
    <col min="8193" max="8193" width="3.125" style="9" customWidth="1"/>
    <col min="8194" max="8194" width="9" style="9"/>
    <col min="8195" max="8195" width="12.625" style="9" customWidth="1"/>
    <col min="8196" max="8196" width="12.25" style="9" customWidth="1"/>
    <col min="8197" max="8197" width="12.125" style="9" customWidth="1"/>
    <col min="8198" max="8198" width="12" style="9" customWidth="1"/>
    <col min="8199" max="8200" width="13.5" style="9" customWidth="1"/>
    <col min="8201" max="8201" width="12.75" style="9" customWidth="1"/>
    <col min="8202" max="8202" width="25" style="9" customWidth="1"/>
    <col min="8203" max="8203" width="10" style="9" bestFit="1" customWidth="1"/>
    <col min="8204" max="8448" width="9" style="9"/>
    <col min="8449" max="8449" width="3.125" style="9" customWidth="1"/>
    <col min="8450" max="8450" width="9" style="9"/>
    <col min="8451" max="8451" width="12.625" style="9" customWidth="1"/>
    <col min="8452" max="8452" width="12.25" style="9" customWidth="1"/>
    <col min="8453" max="8453" width="12.125" style="9" customWidth="1"/>
    <col min="8454" max="8454" width="12" style="9" customWidth="1"/>
    <col min="8455" max="8456" width="13.5" style="9" customWidth="1"/>
    <col min="8457" max="8457" width="12.75" style="9" customWidth="1"/>
    <col min="8458" max="8458" width="25" style="9" customWidth="1"/>
    <col min="8459" max="8459" width="10" style="9" bestFit="1" customWidth="1"/>
    <col min="8460" max="8704" width="9" style="9"/>
    <col min="8705" max="8705" width="3.125" style="9" customWidth="1"/>
    <col min="8706" max="8706" width="9" style="9"/>
    <col min="8707" max="8707" width="12.625" style="9" customWidth="1"/>
    <col min="8708" max="8708" width="12.25" style="9" customWidth="1"/>
    <col min="8709" max="8709" width="12.125" style="9" customWidth="1"/>
    <col min="8710" max="8710" width="12" style="9" customWidth="1"/>
    <col min="8711" max="8712" width="13.5" style="9" customWidth="1"/>
    <col min="8713" max="8713" width="12.75" style="9" customWidth="1"/>
    <col min="8714" max="8714" width="25" style="9" customWidth="1"/>
    <col min="8715" max="8715" width="10" style="9" bestFit="1" customWidth="1"/>
    <col min="8716" max="8960" width="9" style="9"/>
    <col min="8961" max="8961" width="3.125" style="9" customWidth="1"/>
    <col min="8962" max="8962" width="9" style="9"/>
    <col min="8963" max="8963" width="12.625" style="9" customWidth="1"/>
    <col min="8964" max="8964" width="12.25" style="9" customWidth="1"/>
    <col min="8965" max="8965" width="12.125" style="9" customWidth="1"/>
    <col min="8966" max="8966" width="12" style="9" customWidth="1"/>
    <col min="8967" max="8968" width="13.5" style="9" customWidth="1"/>
    <col min="8969" max="8969" width="12.75" style="9" customWidth="1"/>
    <col min="8970" max="8970" width="25" style="9" customWidth="1"/>
    <col min="8971" max="8971" width="10" style="9" bestFit="1" customWidth="1"/>
    <col min="8972" max="9216" width="9" style="9"/>
    <col min="9217" max="9217" width="3.125" style="9" customWidth="1"/>
    <col min="9218" max="9218" width="9" style="9"/>
    <col min="9219" max="9219" width="12.625" style="9" customWidth="1"/>
    <col min="9220" max="9220" width="12.25" style="9" customWidth="1"/>
    <col min="9221" max="9221" width="12.125" style="9" customWidth="1"/>
    <col min="9222" max="9222" width="12" style="9" customWidth="1"/>
    <col min="9223" max="9224" width="13.5" style="9" customWidth="1"/>
    <col min="9225" max="9225" width="12.75" style="9" customWidth="1"/>
    <col min="9226" max="9226" width="25" style="9" customWidth="1"/>
    <col min="9227" max="9227" width="10" style="9" bestFit="1" customWidth="1"/>
    <col min="9228" max="9472" width="9" style="9"/>
    <col min="9473" max="9473" width="3.125" style="9" customWidth="1"/>
    <col min="9474" max="9474" width="9" style="9"/>
    <col min="9475" max="9475" width="12.625" style="9" customWidth="1"/>
    <col min="9476" max="9476" width="12.25" style="9" customWidth="1"/>
    <col min="9477" max="9477" width="12.125" style="9" customWidth="1"/>
    <col min="9478" max="9478" width="12" style="9" customWidth="1"/>
    <col min="9479" max="9480" width="13.5" style="9" customWidth="1"/>
    <col min="9481" max="9481" width="12.75" style="9" customWidth="1"/>
    <col min="9482" max="9482" width="25" style="9" customWidth="1"/>
    <col min="9483" max="9483" width="10" style="9" bestFit="1" customWidth="1"/>
    <col min="9484" max="9728" width="9" style="9"/>
    <col min="9729" max="9729" width="3.125" style="9" customWidth="1"/>
    <col min="9730" max="9730" width="9" style="9"/>
    <col min="9731" max="9731" width="12.625" style="9" customWidth="1"/>
    <col min="9732" max="9732" width="12.25" style="9" customWidth="1"/>
    <col min="9733" max="9733" width="12.125" style="9" customWidth="1"/>
    <col min="9734" max="9734" width="12" style="9" customWidth="1"/>
    <col min="9735" max="9736" width="13.5" style="9" customWidth="1"/>
    <col min="9737" max="9737" width="12.75" style="9" customWidth="1"/>
    <col min="9738" max="9738" width="25" style="9" customWidth="1"/>
    <col min="9739" max="9739" width="10" style="9" bestFit="1" customWidth="1"/>
    <col min="9740" max="9984" width="9" style="9"/>
    <col min="9985" max="9985" width="3.125" style="9" customWidth="1"/>
    <col min="9986" max="9986" width="9" style="9"/>
    <col min="9987" max="9987" width="12.625" style="9" customWidth="1"/>
    <col min="9988" max="9988" width="12.25" style="9" customWidth="1"/>
    <col min="9989" max="9989" width="12.125" style="9" customWidth="1"/>
    <col min="9990" max="9990" width="12" style="9" customWidth="1"/>
    <col min="9991" max="9992" width="13.5" style="9" customWidth="1"/>
    <col min="9993" max="9993" width="12.75" style="9" customWidth="1"/>
    <col min="9994" max="9994" width="25" style="9" customWidth="1"/>
    <col min="9995" max="9995" width="10" style="9" bestFit="1" customWidth="1"/>
    <col min="9996" max="10240" width="9" style="9"/>
    <col min="10241" max="10241" width="3.125" style="9" customWidth="1"/>
    <col min="10242" max="10242" width="9" style="9"/>
    <col min="10243" max="10243" width="12.625" style="9" customWidth="1"/>
    <col min="10244" max="10244" width="12.25" style="9" customWidth="1"/>
    <col min="10245" max="10245" width="12.125" style="9" customWidth="1"/>
    <col min="10246" max="10246" width="12" style="9" customWidth="1"/>
    <col min="10247" max="10248" width="13.5" style="9" customWidth="1"/>
    <col min="10249" max="10249" width="12.75" style="9" customWidth="1"/>
    <col min="10250" max="10250" width="25" style="9" customWidth="1"/>
    <col min="10251" max="10251" width="10" style="9" bestFit="1" customWidth="1"/>
    <col min="10252" max="10496" width="9" style="9"/>
    <col min="10497" max="10497" width="3.125" style="9" customWidth="1"/>
    <col min="10498" max="10498" width="9" style="9"/>
    <col min="10499" max="10499" width="12.625" style="9" customWidth="1"/>
    <col min="10500" max="10500" width="12.25" style="9" customWidth="1"/>
    <col min="10501" max="10501" width="12.125" style="9" customWidth="1"/>
    <col min="10502" max="10502" width="12" style="9" customWidth="1"/>
    <col min="10503" max="10504" width="13.5" style="9" customWidth="1"/>
    <col min="10505" max="10505" width="12.75" style="9" customWidth="1"/>
    <col min="10506" max="10506" width="25" style="9" customWidth="1"/>
    <col min="10507" max="10507" width="10" style="9" bestFit="1" customWidth="1"/>
    <col min="10508" max="10752" width="9" style="9"/>
    <col min="10753" max="10753" width="3.125" style="9" customWidth="1"/>
    <col min="10754" max="10754" width="9" style="9"/>
    <col min="10755" max="10755" width="12.625" style="9" customWidth="1"/>
    <col min="10756" max="10756" width="12.25" style="9" customWidth="1"/>
    <col min="10757" max="10757" width="12.125" style="9" customWidth="1"/>
    <col min="10758" max="10758" width="12" style="9" customWidth="1"/>
    <col min="10759" max="10760" width="13.5" style="9" customWidth="1"/>
    <col min="10761" max="10761" width="12.75" style="9" customWidth="1"/>
    <col min="10762" max="10762" width="25" style="9" customWidth="1"/>
    <col min="10763" max="10763" width="10" style="9" bestFit="1" customWidth="1"/>
    <col min="10764" max="11008" width="9" style="9"/>
    <col min="11009" max="11009" width="3.125" style="9" customWidth="1"/>
    <col min="11010" max="11010" width="9" style="9"/>
    <col min="11011" max="11011" width="12.625" style="9" customWidth="1"/>
    <col min="11012" max="11012" width="12.25" style="9" customWidth="1"/>
    <col min="11013" max="11013" width="12.125" style="9" customWidth="1"/>
    <col min="11014" max="11014" width="12" style="9" customWidth="1"/>
    <col min="11015" max="11016" width="13.5" style="9" customWidth="1"/>
    <col min="11017" max="11017" width="12.75" style="9" customWidth="1"/>
    <col min="11018" max="11018" width="25" style="9" customWidth="1"/>
    <col min="11019" max="11019" width="10" style="9" bestFit="1" customWidth="1"/>
    <col min="11020" max="11264" width="9" style="9"/>
    <col min="11265" max="11265" width="3.125" style="9" customWidth="1"/>
    <col min="11266" max="11266" width="9" style="9"/>
    <col min="11267" max="11267" width="12.625" style="9" customWidth="1"/>
    <col min="11268" max="11268" width="12.25" style="9" customWidth="1"/>
    <col min="11269" max="11269" width="12.125" style="9" customWidth="1"/>
    <col min="11270" max="11270" width="12" style="9" customWidth="1"/>
    <col min="11271" max="11272" width="13.5" style="9" customWidth="1"/>
    <col min="11273" max="11273" width="12.75" style="9" customWidth="1"/>
    <col min="11274" max="11274" width="25" style="9" customWidth="1"/>
    <col min="11275" max="11275" width="10" style="9" bestFit="1" customWidth="1"/>
    <col min="11276" max="11520" width="9" style="9"/>
    <col min="11521" max="11521" width="3.125" style="9" customWidth="1"/>
    <col min="11522" max="11522" width="9" style="9"/>
    <col min="11523" max="11523" width="12.625" style="9" customWidth="1"/>
    <col min="11524" max="11524" width="12.25" style="9" customWidth="1"/>
    <col min="11525" max="11525" width="12.125" style="9" customWidth="1"/>
    <col min="11526" max="11526" width="12" style="9" customWidth="1"/>
    <col min="11527" max="11528" width="13.5" style="9" customWidth="1"/>
    <col min="11529" max="11529" width="12.75" style="9" customWidth="1"/>
    <col min="11530" max="11530" width="25" style="9" customWidth="1"/>
    <col min="11531" max="11531" width="10" style="9" bestFit="1" customWidth="1"/>
    <col min="11532" max="11776" width="9" style="9"/>
    <col min="11777" max="11777" width="3.125" style="9" customWidth="1"/>
    <col min="11778" max="11778" width="9" style="9"/>
    <col min="11779" max="11779" width="12.625" style="9" customWidth="1"/>
    <col min="11780" max="11780" width="12.25" style="9" customWidth="1"/>
    <col min="11781" max="11781" width="12.125" style="9" customWidth="1"/>
    <col min="11782" max="11782" width="12" style="9" customWidth="1"/>
    <col min="11783" max="11784" width="13.5" style="9" customWidth="1"/>
    <col min="11785" max="11785" width="12.75" style="9" customWidth="1"/>
    <col min="11786" max="11786" width="25" style="9" customWidth="1"/>
    <col min="11787" max="11787" width="10" style="9" bestFit="1" customWidth="1"/>
    <col min="11788" max="12032" width="9" style="9"/>
    <col min="12033" max="12033" width="3.125" style="9" customWidth="1"/>
    <col min="12034" max="12034" width="9" style="9"/>
    <col min="12035" max="12035" width="12.625" style="9" customWidth="1"/>
    <col min="12036" max="12036" width="12.25" style="9" customWidth="1"/>
    <col min="12037" max="12037" width="12.125" style="9" customWidth="1"/>
    <col min="12038" max="12038" width="12" style="9" customWidth="1"/>
    <col min="12039" max="12040" width="13.5" style="9" customWidth="1"/>
    <col min="12041" max="12041" width="12.75" style="9" customWidth="1"/>
    <col min="12042" max="12042" width="25" style="9" customWidth="1"/>
    <col min="12043" max="12043" width="10" style="9" bestFit="1" customWidth="1"/>
    <col min="12044" max="12288" width="9" style="9"/>
    <col min="12289" max="12289" width="3.125" style="9" customWidth="1"/>
    <col min="12290" max="12290" width="9" style="9"/>
    <col min="12291" max="12291" width="12.625" style="9" customWidth="1"/>
    <col min="12292" max="12292" width="12.25" style="9" customWidth="1"/>
    <col min="12293" max="12293" width="12.125" style="9" customWidth="1"/>
    <col min="12294" max="12294" width="12" style="9" customWidth="1"/>
    <col min="12295" max="12296" width="13.5" style="9" customWidth="1"/>
    <col min="12297" max="12297" width="12.75" style="9" customWidth="1"/>
    <col min="12298" max="12298" width="25" style="9" customWidth="1"/>
    <col min="12299" max="12299" width="10" style="9" bestFit="1" customWidth="1"/>
    <col min="12300" max="12544" width="9" style="9"/>
    <col min="12545" max="12545" width="3.125" style="9" customWidth="1"/>
    <col min="12546" max="12546" width="9" style="9"/>
    <col min="12547" max="12547" width="12.625" style="9" customWidth="1"/>
    <col min="12548" max="12548" width="12.25" style="9" customWidth="1"/>
    <col min="12549" max="12549" width="12.125" style="9" customWidth="1"/>
    <col min="12550" max="12550" width="12" style="9" customWidth="1"/>
    <col min="12551" max="12552" width="13.5" style="9" customWidth="1"/>
    <col min="12553" max="12553" width="12.75" style="9" customWidth="1"/>
    <col min="12554" max="12554" width="25" style="9" customWidth="1"/>
    <col min="12555" max="12555" width="10" style="9" bestFit="1" customWidth="1"/>
    <col min="12556" max="12800" width="9" style="9"/>
    <col min="12801" max="12801" width="3.125" style="9" customWidth="1"/>
    <col min="12802" max="12802" width="9" style="9"/>
    <col min="12803" max="12803" width="12.625" style="9" customWidth="1"/>
    <col min="12804" max="12804" width="12.25" style="9" customWidth="1"/>
    <col min="12805" max="12805" width="12.125" style="9" customWidth="1"/>
    <col min="12806" max="12806" width="12" style="9" customWidth="1"/>
    <col min="12807" max="12808" width="13.5" style="9" customWidth="1"/>
    <col min="12809" max="12809" width="12.75" style="9" customWidth="1"/>
    <col min="12810" max="12810" width="25" style="9" customWidth="1"/>
    <col min="12811" max="12811" width="10" style="9" bestFit="1" customWidth="1"/>
    <col min="12812" max="13056" width="9" style="9"/>
    <col min="13057" max="13057" width="3.125" style="9" customWidth="1"/>
    <col min="13058" max="13058" width="9" style="9"/>
    <col min="13059" max="13059" width="12.625" style="9" customWidth="1"/>
    <col min="13060" max="13060" width="12.25" style="9" customWidth="1"/>
    <col min="13061" max="13061" width="12.125" style="9" customWidth="1"/>
    <col min="13062" max="13062" width="12" style="9" customWidth="1"/>
    <col min="13063" max="13064" width="13.5" style="9" customWidth="1"/>
    <col min="13065" max="13065" width="12.75" style="9" customWidth="1"/>
    <col min="13066" max="13066" width="25" style="9" customWidth="1"/>
    <col min="13067" max="13067" width="10" style="9" bestFit="1" customWidth="1"/>
    <col min="13068" max="13312" width="9" style="9"/>
    <col min="13313" max="13313" width="3.125" style="9" customWidth="1"/>
    <col min="13314" max="13314" width="9" style="9"/>
    <col min="13315" max="13315" width="12.625" style="9" customWidth="1"/>
    <col min="13316" max="13316" width="12.25" style="9" customWidth="1"/>
    <col min="13317" max="13317" width="12.125" style="9" customWidth="1"/>
    <col min="13318" max="13318" width="12" style="9" customWidth="1"/>
    <col min="13319" max="13320" width="13.5" style="9" customWidth="1"/>
    <col min="13321" max="13321" width="12.75" style="9" customWidth="1"/>
    <col min="13322" max="13322" width="25" style="9" customWidth="1"/>
    <col min="13323" max="13323" width="10" style="9" bestFit="1" customWidth="1"/>
    <col min="13324" max="13568" width="9" style="9"/>
    <col min="13569" max="13569" width="3.125" style="9" customWidth="1"/>
    <col min="13570" max="13570" width="9" style="9"/>
    <col min="13571" max="13571" width="12.625" style="9" customWidth="1"/>
    <col min="13572" max="13572" width="12.25" style="9" customWidth="1"/>
    <col min="13573" max="13573" width="12.125" style="9" customWidth="1"/>
    <col min="13574" max="13574" width="12" style="9" customWidth="1"/>
    <col min="13575" max="13576" width="13.5" style="9" customWidth="1"/>
    <col min="13577" max="13577" width="12.75" style="9" customWidth="1"/>
    <col min="13578" max="13578" width="25" style="9" customWidth="1"/>
    <col min="13579" max="13579" width="10" style="9" bestFit="1" customWidth="1"/>
    <col min="13580" max="13824" width="9" style="9"/>
    <col min="13825" max="13825" width="3.125" style="9" customWidth="1"/>
    <col min="13826" max="13826" width="9" style="9"/>
    <col min="13827" max="13827" width="12.625" style="9" customWidth="1"/>
    <col min="13828" max="13828" width="12.25" style="9" customWidth="1"/>
    <col min="13829" max="13829" width="12.125" style="9" customWidth="1"/>
    <col min="13830" max="13830" width="12" style="9" customWidth="1"/>
    <col min="13831" max="13832" width="13.5" style="9" customWidth="1"/>
    <col min="13833" max="13833" width="12.75" style="9" customWidth="1"/>
    <col min="13834" max="13834" width="25" style="9" customWidth="1"/>
    <col min="13835" max="13835" width="10" style="9" bestFit="1" customWidth="1"/>
    <col min="13836" max="14080" width="9" style="9"/>
    <col min="14081" max="14081" width="3.125" style="9" customWidth="1"/>
    <col min="14082" max="14082" width="9" style="9"/>
    <col min="14083" max="14083" width="12.625" style="9" customWidth="1"/>
    <col min="14084" max="14084" width="12.25" style="9" customWidth="1"/>
    <col min="14085" max="14085" width="12.125" style="9" customWidth="1"/>
    <col min="14086" max="14086" width="12" style="9" customWidth="1"/>
    <col min="14087" max="14088" width="13.5" style="9" customWidth="1"/>
    <col min="14089" max="14089" width="12.75" style="9" customWidth="1"/>
    <col min="14090" max="14090" width="25" style="9" customWidth="1"/>
    <col min="14091" max="14091" width="10" style="9" bestFit="1" customWidth="1"/>
    <col min="14092" max="14336" width="9" style="9"/>
    <col min="14337" max="14337" width="3.125" style="9" customWidth="1"/>
    <col min="14338" max="14338" width="9" style="9"/>
    <col min="14339" max="14339" width="12.625" style="9" customWidth="1"/>
    <col min="14340" max="14340" width="12.25" style="9" customWidth="1"/>
    <col min="14341" max="14341" width="12.125" style="9" customWidth="1"/>
    <col min="14342" max="14342" width="12" style="9" customWidth="1"/>
    <col min="14343" max="14344" width="13.5" style="9" customWidth="1"/>
    <col min="14345" max="14345" width="12.75" style="9" customWidth="1"/>
    <col min="14346" max="14346" width="25" style="9" customWidth="1"/>
    <col min="14347" max="14347" width="10" style="9" bestFit="1" customWidth="1"/>
    <col min="14348" max="14592" width="9" style="9"/>
    <col min="14593" max="14593" width="3.125" style="9" customWidth="1"/>
    <col min="14594" max="14594" width="9" style="9"/>
    <col min="14595" max="14595" width="12.625" style="9" customWidth="1"/>
    <col min="14596" max="14596" width="12.25" style="9" customWidth="1"/>
    <col min="14597" max="14597" width="12.125" style="9" customWidth="1"/>
    <col min="14598" max="14598" width="12" style="9" customWidth="1"/>
    <col min="14599" max="14600" width="13.5" style="9" customWidth="1"/>
    <col min="14601" max="14601" width="12.75" style="9" customWidth="1"/>
    <col min="14602" max="14602" width="25" style="9" customWidth="1"/>
    <col min="14603" max="14603" width="10" style="9" bestFit="1" customWidth="1"/>
    <col min="14604" max="14848" width="9" style="9"/>
    <col min="14849" max="14849" width="3.125" style="9" customWidth="1"/>
    <col min="14850" max="14850" width="9" style="9"/>
    <col min="14851" max="14851" width="12.625" style="9" customWidth="1"/>
    <col min="14852" max="14852" width="12.25" style="9" customWidth="1"/>
    <col min="14853" max="14853" width="12.125" style="9" customWidth="1"/>
    <col min="14854" max="14854" width="12" style="9" customWidth="1"/>
    <col min="14855" max="14856" width="13.5" style="9" customWidth="1"/>
    <col min="14857" max="14857" width="12.75" style="9" customWidth="1"/>
    <col min="14858" max="14858" width="25" style="9" customWidth="1"/>
    <col min="14859" max="14859" width="10" style="9" bestFit="1" customWidth="1"/>
    <col min="14860" max="15104" width="9" style="9"/>
    <col min="15105" max="15105" width="3.125" style="9" customWidth="1"/>
    <col min="15106" max="15106" width="9" style="9"/>
    <col min="15107" max="15107" width="12.625" style="9" customWidth="1"/>
    <col min="15108" max="15108" width="12.25" style="9" customWidth="1"/>
    <col min="15109" max="15109" width="12.125" style="9" customWidth="1"/>
    <col min="15110" max="15110" width="12" style="9" customWidth="1"/>
    <col min="15111" max="15112" width="13.5" style="9" customWidth="1"/>
    <col min="15113" max="15113" width="12.75" style="9" customWidth="1"/>
    <col min="15114" max="15114" width="25" style="9" customWidth="1"/>
    <col min="15115" max="15115" width="10" style="9" bestFit="1" customWidth="1"/>
    <col min="15116" max="15360" width="9" style="9"/>
    <col min="15361" max="15361" width="3.125" style="9" customWidth="1"/>
    <col min="15362" max="15362" width="9" style="9"/>
    <col min="15363" max="15363" width="12.625" style="9" customWidth="1"/>
    <col min="15364" max="15364" width="12.25" style="9" customWidth="1"/>
    <col min="15365" max="15365" width="12.125" style="9" customWidth="1"/>
    <col min="15366" max="15366" width="12" style="9" customWidth="1"/>
    <col min="15367" max="15368" width="13.5" style="9" customWidth="1"/>
    <col min="15369" max="15369" width="12.75" style="9" customWidth="1"/>
    <col min="15370" max="15370" width="25" style="9" customWidth="1"/>
    <col min="15371" max="15371" width="10" style="9" bestFit="1" customWidth="1"/>
    <col min="15372" max="15616" width="9" style="9"/>
    <col min="15617" max="15617" width="3.125" style="9" customWidth="1"/>
    <col min="15618" max="15618" width="9" style="9"/>
    <col min="15619" max="15619" width="12.625" style="9" customWidth="1"/>
    <col min="15620" max="15620" width="12.25" style="9" customWidth="1"/>
    <col min="15621" max="15621" width="12.125" style="9" customWidth="1"/>
    <col min="15622" max="15622" width="12" style="9" customWidth="1"/>
    <col min="15623" max="15624" width="13.5" style="9" customWidth="1"/>
    <col min="15625" max="15625" width="12.75" style="9" customWidth="1"/>
    <col min="15626" max="15626" width="25" style="9" customWidth="1"/>
    <col min="15627" max="15627" width="10" style="9" bestFit="1" customWidth="1"/>
    <col min="15628" max="15872" width="9" style="9"/>
    <col min="15873" max="15873" width="3.125" style="9" customWidth="1"/>
    <col min="15874" max="15874" width="9" style="9"/>
    <col min="15875" max="15875" width="12.625" style="9" customWidth="1"/>
    <col min="15876" max="15876" width="12.25" style="9" customWidth="1"/>
    <col min="15877" max="15877" width="12.125" style="9" customWidth="1"/>
    <col min="15878" max="15878" width="12" style="9" customWidth="1"/>
    <col min="15879" max="15880" width="13.5" style="9" customWidth="1"/>
    <col min="15881" max="15881" width="12.75" style="9" customWidth="1"/>
    <col min="15882" max="15882" width="25" style="9" customWidth="1"/>
    <col min="15883" max="15883" width="10" style="9" bestFit="1" customWidth="1"/>
    <col min="15884" max="16128" width="9" style="9"/>
    <col min="16129" max="16129" width="3.125" style="9" customWidth="1"/>
    <col min="16130" max="16130" width="9" style="9"/>
    <col min="16131" max="16131" width="12.625" style="9" customWidth="1"/>
    <col min="16132" max="16132" width="12.25" style="9" customWidth="1"/>
    <col min="16133" max="16133" width="12.125" style="9" customWidth="1"/>
    <col min="16134" max="16134" width="12" style="9" customWidth="1"/>
    <col min="16135" max="16136" width="13.5" style="9" customWidth="1"/>
    <col min="16137" max="16137" width="12.75" style="9" customWidth="1"/>
    <col min="16138" max="16138" width="25" style="9" customWidth="1"/>
    <col min="16139" max="16139" width="10" style="9" bestFit="1" customWidth="1"/>
    <col min="16140" max="16384" width="9" style="9"/>
  </cols>
  <sheetData>
    <row r="1" spans="2:16" x14ac:dyDescent="0.4">
      <c r="B1" s="7"/>
    </row>
    <row r="2" spans="2:16" s="14" customFormat="1" ht="18" thickBot="1" x14ac:dyDescent="0.25">
      <c r="B2" s="10"/>
      <c r="C2" s="11" t="s">
        <v>33</v>
      </c>
      <c r="D2" s="11"/>
      <c r="E2" s="12"/>
      <c r="F2" s="12"/>
      <c r="G2" s="12"/>
      <c r="H2" s="12"/>
      <c r="I2" s="12"/>
      <c r="J2" s="13"/>
    </row>
    <row r="3" spans="2:16" s="14" customFormat="1" ht="18" thickBot="1" x14ac:dyDescent="0.25">
      <c r="B3" s="15"/>
      <c r="C3" s="16"/>
      <c r="D3" s="16"/>
      <c r="E3" s="16"/>
      <c r="F3" s="16"/>
      <c r="G3" s="16"/>
      <c r="H3" s="111" t="s">
        <v>43</v>
      </c>
      <c r="I3" s="29">
        <v>0.1</v>
      </c>
      <c r="J3" s="17"/>
    </row>
    <row r="4" spans="2:16" s="14" customFormat="1" ht="18" thickBot="1" x14ac:dyDescent="0.25">
      <c r="B4" s="18" t="s">
        <v>8</v>
      </c>
      <c r="C4" s="19" t="s">
        <v>9</v>
      </c>
      <c r="D4" s="20">
        <f>試算シート!$J$4</f>
        <v>0</v>
      </c>
      <c r="E4" s="46" t="s">
        <v>22</v>
      </c>
      <c r="F4" s="16">
        <f>IF(D6=0,0,IFERROR(HLOOKUP(D4,C8:I26,15,0),0))</f>
        <v>0</v>
      </c>
      <c r="G4" s="102"/>
      <c r="H4" s="103" t="s">
        <v>41</v>
      </c>
      <c r="I4" s="103">
        <f>IF(D6=0,0,IFERROR(HLOOKUP(D4,C8:I26,19,0),0))</f>
        <v>0</v>
      </c>
      <c r="J4" s="17"/>
    </row>
    <row r="5" spans="2:16" s="14" customFormat="1" ht="18" thickBot="1" x14ac:dyDescent="0.25">
      <c r="B5" s="15"/>
      <c r="C5" s="16"/>
      <c r="D5" s="16"/>
      <c r="E5" s="46" t="s">
        <v>28</v>
      </c>
      <c r="F5" s="16">
        <f>IF(D6=0,0,IFERROR(HLOOKUP(D4,C8:I26,17,0),0))</f>
        <v>0</v>
      </c>
      <c r="G5" s="104"/>
      <c r="H5" s="107" t="s">
        <v>40</v>
      </c>
      <c r="I5" s="105">
        <f>ROUNDDOWN(I4*10/110,0)</f>
        <v>0</v>
      </c>
      <c r="J5" s="17"/>
    </row>
    <row r="6" spans="2:16" s="14" customFormat="1" ht="18" thickBot="1" x14ac:dyDescent="0.25">
      <c r="B6" s="18" t="s">
        <v>10</v>
      </c>
      <c r="C6" s="19" t="s">
        <v>11</v>
      </c>
      <c r="D6" s="20">
        <f>試算シート!J7</f>
        <v>0</v>
      </c>
      <c r="E6" s="47" t="s">
        <v>32</v>
      </c>
      <c r="F6" s="22">
        <f>F4+F5</f>
        <v>0</v>
      </c>
      <c r="G6" s="102"/>
      <c r="H6" s="102" t="s">
        <v>42</v>
      </c>
      <c r="I6" s="106">
        <f>I4-I5</f>
        <v>0</v>
      </c>
      <c r="J6" s="17"/>
    </row>
    <row r="7" spans="2:16" s="14" customFormat="1" ht="17.25" x14ac:dyDescent="0.2">
      <c r="B7" s="15"/>
      <c r="C7" s="16"/>
      <c r="D7" s="16"/>
      <c r="E7" s="16" t="s">
        <v>12</v>
      </c>
      <c r="F7" s="16"/>
      <c r="G7" s="16"/>
      <c r="H7" s="16"/>
      <c r="I7" s="16"/>
      <c r="J7" s="17"/>
    </row>
    <row r="8" spans="2:16" s="14" customFormat="1" ht="17.25" x14ac:dyDescent="0.2">
      <c r="B8" s="15"/>
      <c r="C8" s="23" t="s">
        <v>13</v>
      </c>
      <c r="D8" s="23" t="s">
        <v>14</v>
      </c>
      <c r="E8" s="23" t="s">
        <v>15</v>
      </c>
      <c r="F8" s="23" t="s">
        <v>16</v>
      </c>
      <c r="G8" s="23" t="s">
        <v>17</v>
      </c>
      <c r="H8" s="23" t="s">
        <v>18</v>
      </c>
      <c r="I8" s="23" t="s">
        <v>19</v>
      </c>
      <c r="J8" s="17"/>
    </row>
    <row r="9" spans="2:16" s="14" customFormat="1" ht="18" customHeight="1" x14ac:dyDescent="0.2">
      <c r="B9" s="45" t="s">
        <v>31</v>
      </c>
      <c r="C9" s="12"/>
      <c r="D9" s="12"/>
      <c r="E9" s="12"/>
      <c r="F9" s="12"/>
      <c r="G9" s="12"/>
      <c r="H9" s="12"/>
      <c r="I9" s="12"/>
      <c r="J9" s="17"/>
      <c r="K9" s="24"/>
    </row>
    <row r="10" spans="2:16" ht="21" customHeight="1" x14ac:dyDescent="0.4">
      <c r="B10" s="43" t="s">
        <v>23</v>
      </c>
      <c r="C10" s="93">
        <v>10</v>
      </c>
      <c r="D10" s="93">
        <v>20</v>
      </c>
      <c r="E10" s="93">
        <v>30</v>
      </c>
      <c r="F10" s="93">
        <v>40</v>
      </c>
      <c r="G10" s="93">
        <v>60</v>
      </c>
      <c r="H10" s="93">
        <v>100</v>
      </c>
      <c r="I10" s="93">
        <v>300</v>
      </c>
      <c r="J10" s="17"/>
      <c r="K10" s="28"/>
    </row>
    <row r="11" spans="2:16" ht="21" customHeight="1" x14ac:dyDescent="0.4">
      <c r="B11" s="34" t="s">
        <v>21</v>
      </c>
      <c r="C11" s="94">
        <v>1239</v>
      </c>
      <c r="D11" s="94">
        <v>2477</v>
      </c>
      <c r="E11" s="94">
        <v>3715</v>
      </c>
      <c r="F11" s="94">
        <v>4953</v>
      </c>
      <c r="G11" s="94">
        <v>7429</v>
      </c>
      <c r="H11" s="94">
        <v>12381</v>
      </c>
      <c r="I11" s="94">
        <v>37143</v>
      </c>
      <c r="J11" s="17"/>
      <c r="K11" s="28"/>
    </row>
    <row r="12" spans="2:16" ht="21" customHeight="1" x14ac:dyDescent="0.4">
      <c r="B12" s="44" t="s">
        <v>23</v>
      </c>
      <c r="C12" s="95">
        <v>50</v>
      </c>
      <c r="D12" s="95">
        <v>50</v>
      </c>
      <c r="E12" s="95">
        <v>50</v>
      </c>
      <c r="F12" s="95">
        <v>50</v>
      </c>
      <c r="G12" s="95">
        <v>200</v>
      </c>
      <c r="H12" s="95">
        <v>200</v>
      </c>
      <c r="I12" s="96"/>
      <c r="J12" s="17"/>
      <c r="L12" s="28"/>
    </row>
    <row r="13" spans="2:16" ht="21" customHeight="1" x14ac:dyDescent="0.4">
      <c r="B13" s="30" t="s">
        <v>25</v>
      </c>
      <c r="C13" s="94">
        <v>96</v>
      </c>
      <c r="D13" s="94">
        <v>96</v>
      </c>
      <c r="E13" s="94">
        <v>96</v>
      </c>
      <c r="F13" s="94">
        <v>96</v>
      </c>
      <c r="G13" s="94">
        <v>105</v>
      </c>
      <c r="H13" s="94">
        <v>105</v>
      </c>
      <c r="I13" s="97"/>
      <c r="J13" s="17"/>
      <c r="N13" s="28"/>
      <c r="P13" s="28"/>
    </row>
    <row r="14" spans="2:16" ht="21" customHeight="1" x14ac:dyDescent="0.2">
      <c r="B14" s="44" t="s">
        <v>23</v>
      </c>
      <c r="C14" s="95">
        <v>200</v>
      </c>
      <c r="D14" s="95">
        <v>200</v>
      </c>
      <c r="E14" s="95">
        <v>200</v>
      </c>
      <c r="F14" s="95">
        <v>200</v>
      </c>
      <c r="G14" s="98"/>
      <c r="H14" s="98"/>
      <c r="I14" s="98"/>
      <c r="J14" s="17"/>
    </row>
    <row r="15" spans="2:16" ht="21" customHeight="1" x14ac:dyDescent="0.2">
      <c r="B15" s="30" t="s">
        <v>26</v>
      </c>
      <c r="C15" s="94">
        <v>105</v>
      </c>
      <c r="D15" s="94">
        <v>105</v>
      </c>
      <c r="E15" s="94">
        <v>105</v>
      </c>
      <c r="F15" s="94">
        <v>105</v>
      </c>
      <c r="G15" s="99"/>
      <c r="H15" s="99"/>
      <c r="I15" s="99"/>
      <c r="J15" s="17"/>
    </row>
    <row r="16" spans="2:16" ht="21" customHeight="1" x14ac:dyDescent="0.2">
      <c r="B16" s="44" t="s">
        <v>24</v>
      </c>
      <c r="C16" s="95">
        <v>201</v>
      </c>
      <c r="D16" s="95">
        <v>201</v>
      </c>
      <c r="E16" s="95">
        <v>201</v>
      </c>
      <c r="F16" s="95">
        <v>201</v>
      </c>
      <c r="G16" s="95">
        <v>201</v>
      </c>
      <c r="H16" s="95">
        <v>201</v>
      </c>
      <c r="I16" s="95">
        <v>301</v>
      </c>
      <c r="J16" s="17"/>
    </row>
    <row r="17" spans="2:10" ht="21" customHeight="1" x14ac:dyDescent="0.2">
      <c r="B17" s="30" t="s">
        <v>27</v>
      </c>
      <c r="C17" s="94">
        <v>115</v>
      </c>
      <c r="D17" s="94">
        <v>115</v>
      </c>
      <c r="E17" s="94">
        <v>115</v>
      </c>
      <c r="F17" s="94">
        <v>115</v>
      </c>
      <c r="G17" s="94">
        <v>115</v>
      </c>
      <c r="H17" s="94">
        <v>115</v>
      </c>
      <c r="I17" s="94">
        <v>115</v>
      </c>
      <c r="J17" s="17"/>
    </row>
    <row r="18" spans="2:10" ht="18" customHeight="1" x14ac:dyDescent="0.2">
      <c r="B18" s="31"/>
      <c r="C18" s="36"/>
      <c r="D18" s="32"/>
      <c r="E18" s="32"/>
      <c r="F18" s="32"/>
      <c r="G18" s="32"/>
      <c r="H18" s="32"/>
      <c r="I18" s="32"/>
      <c r="J18" s="17"/>
    </row>
    <row r="19" spans="2:10" ht="17.25" x14ac:dyDescent="0.2">
      <c r="B19" s="30" t="s">
        <v>25</v>
      </c>
      <c r="C19" s="37">
        <f t="shared" ref="C19:H19" si="0">IF($D$6&gt;C12,C13*(C12-C10),C13*(IF($D$6-C10&lt;=0,0,$D$6-C10)))</f>
        <v>0</v>
      </c>
      <c r="D19" s="37">
        <f t="shared" si="0"/>
        <v>0</v>
      </c>
      <c r="E19" s="37">
        <f t="shared" si="0"/>
        <v>0</v>
      </c>
      <c r="F19" s="37">
        <f t="shared" si="0"/>
        <v>0</v>
      </c>
      <c r="G19" s="37">
        <f t="shared" si="0"/>
        <v>0</v>
      </c>
      <c r="H19" s="37">
        <f t="shared" si="0"/>
        <v>0</v>
      </c>
      <c r="I19" s="38"/>
      <c r="J19" s="17"/>
    </row>
    <row r="20" spans="2:10" ht="17.25" x14ac:dyDescent="0.2">
      <c r="B20" s="30" t="s">
        <v>26</v>
      </c>
      <c r="C20" s="39">
        <f>IF($D$6&gt;C14,C15*(C14-C12),C15*(IF($D$6-C12&lt;=0,0,$D$6-C12)))</f>
        <v>0</v>
      </c>
      <c r="D20" s="39">
        <f>IF($D$6&gt;D14,D15*(D14-D12),D15*(IF($D$6-D12&lt;=0,0,$D$6-D12)))</f>
        <v>0</v>
      </c>
      <c r="E20" s="39">
        <f>IF($D$6&gt;E14,E15*(E14-E12),E15*(IF($D$6-E12&lt;=0,0,$D$6-E12)))</f>
        <v>0</v>
      </c>
      <c r="F20" s="39">
        <f>IF($D$6&gt;F14,F15*(F14-F12),F15*(IF($D$6-F12&lt;=0,0,$D$6-F12)))</f>
        <v>0</v>
      </c>
      <c r="G20" s="40"/>
      <c r="H20" s="40"/>
      <c r="I20" s="40"/>
      <c r="J20" s="17"/>
    </row>
    <row r="21" spans="2:10" ht="18" thickBot="1" x14ac:dyDescent="0.25">
      <c r="B21" s="30" t="s">
        <v>27</v>
      </c>
      <c r="C21" s="41">
        <f>IF($D$6&lt;C16,0,C17*($D$6-C14))</f>
        <v>0</v>
      </c>
      <c r="D21" s="41">
        <f>IF($D$6&lt;D16,0,D17*($D$6-D14))</f>
        <v>0</v>
      </c>
      <c r="E21" s="41">
        <f>IF($D$6&lt;E16,0,E17*($D$6-E14))</f>
        <v>0</v>
      </c>
      <c r="F21" s="41">
        <f>IF($D$6&lt;F16,0,F17*($D$6-F14))</f>
        <v>0</v>
      </c>
      <c r="G21" s="41">
        <f>IF($D$6&lt;G16,0,G17*($D$6-G12))</f>
        <v>0</v>
      </c>
      <c r="H21" s="41">
        <f>IF($D$6&lt;H16,0,H17*($D$6-H12))</f>
        <v>0</v>
      </c>
      <c r="I21" s="41">
        <f>IF($D$6&lt;I16,0,I17*($D$6-I10))</f>
        <v>0</v>
      </c>
      <c r="J21" s="17"/>
    </row>
    <row r="22" spans="2:10" ht="18" thickTop="1" x14ac:dyDescent="0.2">
      <c r="B22" s="34" t="s">
        <v>39</v>
      </c>
      <c r="C22" s="42">
        <f>C11+C19+C20+C21</f>
        <v>1239</v>
      </c>
      <c r="D22" s="42">
        <f>D11+D19+D20+D21</f>
        <v>2477</v>
      </c>
      <c r="E22" s="42">
        <f t="shared" ref="E22:I22" si="1">E11+E19+E20+E21</f>
        <v>3715</v>
      </c>
      <c r="F22" s="42">
        <f t="shared" si="1"/>
        <v>4953</v>
      </c>
      <c r="G22" s="42">
        <f t="shared" si="1"/>
        <v>7429</v>
      </c>
      <c r="H22" s="42">
        <f t="shared" si="1"/>
        <v>12381</v>
      </c>
      <c r="I22" s="42">
        <f t="shared" si="1"/>
        <v>37143</v>
      </c>
      <c r="J22" s="17"/>
    </row>
    <row r="23" spans="2:10" ht="6.75" customHeight="1" x14ac:dyDescent="0.2">
      <c r="B23" s="15"/>
      <c r="C23" s="35"/>
      <c r="D23" s="35"/>
      <c r="E23" s="35"/>
      <c r="F23" s="35"/>
      <c r="G23" s="35"/>
      <c r="H23" s="35"/>
      <c r="I23" s="35"/>
      <c r="J23" s="17"/>
    </row>
    <row r="24" spans="2:10" ht="17.25" x14ac:dyDescent="0.2">
      <c r="B24" s="33" t="s">
        <v>28</v>
      </c>
      <c r="C24" s="37">
        <f t="shared" ref="C24:I24" si="2">ROUNDDOWN(C22*$I$3,0)</f>
        <v>123</v>
      </c>
      <c r="D24" s="37">
        <f t="shared" si="2"/>
        <v>247</v>
      </c>
      <c r="E24" s="37">
        <f t="shared" si="2"/>
        <v>371</v>
      </c>
      <c r="F24" s="37">
        <f t="shared" si="2"/>
        <v>495</v>
      </c>
      <c r="G24" s="37">
        <f t="shared" si="2"/>
        <v>742</v>
      </c>
      <c r="H24" s="37">
        <f t="shared" si="2"/>
        <v>1238</v>
      </c>
      <c r="I24" s="37">
        <f t="shared" si="2"/>
        <v>3714</v>
      </c>
      <c r="J24" s="17"/>
    </row>
    <row r="25" spans="2:10" ht="18" thickBot="1" x14ac:dyDescent="0.25">
      <c r="B25" s="33" t="s">
        <v>29</v>
      </c>
      <c r="C25" s="48">
        <f>C26-C24</f>
        <v>1237</v>
      </c>
      <c r="D25" s="48">
        <f t="shared" ref="D25:I25" si="3">D26-D24</f>
        <v>2473</v>
      </c>
      <c r="E25" s="48">
        <f t="shared" si="3"/>
        <v>3709</v>
      </c>
      <c r="F25" s="48">
        <f t="shared" si="3"/>
        <v>4945</v>
      </c>
      <c r="G25" s="48">
        <f t="shared" si="3"/>
        <v>7428</v>
      </c>
      <c r="H25" s="48">
        <f t="shared" si="3"/>
        <v>12372</v>
      </c>
      <c r="I25" s="48">
        <f t="shared" si="3"/>
        <v>37136</v>
      </c>
      <c r="J25" s="17"/>
    </row>
    <row r="26" spans="2:10" ht="17.25" x14ac:dyDescent="0.2">
      <c r="B26" s="31"/>
      <c r="C26" s="49">
        <f t="shared" ref="C26:I26" si="4">ROUNDDOWN(C22*(1+$I$3),-1)</f>
        <v>1360</v>
      </c>
      <c r="D26" s="49">
        <f t="shared" si="4"/>
        <v>2720</v>
      </c>
      <c r="E26" s="49">
        <f t="shared" si="4"/>
        <v>4080</v>
      </c>
      <c r="F26" s="49">
        <f t="shared" si="4"/>
        <v>5440</v>
      </c>
      <c r="G26" s="49">
        <f t="shared" si="4"/>
        <v>8170</v>
      </c>
      <c r="H26" s="49">
        <f t="shared" si="4"/>
        <v>13610</v>
      </c>
      <c r="I26" s="49">
        <f t="shared" si="4"/>
        <v>40850</v>
      </c>
      <c r="J26" s="17"/>
    </row>
    <row r="27" spans="2:10" s="14" customFormat="1" ht="17.25" x14ac:dyDescent="0.2">
      <c r="B27" s="31"/>
      <c r="C27" s="16"/>
      <c r="D27" s="16"/>
      <c r="E27" s="16"/>
      <c r="F27" s="16"/>
      <c r="G27" s="16"/>
      <c r="H27" s="16"/>
      <c r="I27" s="16"/>
      <c r="J27" s="17"/>
    </row>
    <row r="28" spans="2:10" s="14" customFormat="1" ht="17.25" x14ac:dyDescent="0.2">
      <c r="B28" s="25"/>
      <c r="C28" s="21" t="s">
        <v>20</v>
      </c>
      <c r="D28" s="21"/>
      <c r="E28" s="21"/>
      <c r="F28" s="21"/>
      <c r="G28" s="21"/>
      <c r="H28" s="21"/>
      <c r="I28" s="21"/>
      <c r="J28" s="26"/>
    </row>
    <row r="29" spans="2:10" x14ac:dyDescent="0.4">
      <c r="C29" s="27"/>
      <c r="D29" s="27"/>
      <c r="E29" s="27"/>
      <c r="F29" s="27"/>
    </row>
    <row r="30" spans="2:10" s="14" customFormat="1" ht="18" thickBot="1" x14ac:dyDescent="0.25">
      <c r="B30" s="50"/>
      <c r="C30" s="51" t="s">
        <v>34</v>
      </c>
      <c r="D30" s="51"/>
      <c r="E30" s="52"/>
      <c r="F30" s="52"/>
      <c r="G30" s="52"/>
      <c r="H30" s="52"/>
      <c r="I30" s="52"/>
      <c r="J30" s="53"/>
    </row>
    <row r="31" spans="2:10" s="14" customFormat="1" ht="18" thickBot="1" x14ac:dyDescent="0.25">
      <c r="B31" s="54"/>
      <c r="C31" s="55"/>
      <c r="D31" s="55"/>
      <c r="E31" s="55"/>
      <c r="F31" s="55"/>
      <c r="G31" s="55"/>
      <c r="H31" s="112" t="s">
        <v>43</v>
      </c>
      <c r="I31" s="62">
        <v>0.1</v>
      </c>
      <c r="J31" s="56"/>
    </row>
    <row r="32" spans="2:10" s="14" customFormat="1" ht="18" thickBot="1" x14ac:dyDescent="0.25">
      <c r="B32" s="57" t="s">
        <v>8</v>
      </c>
      <c r="C32" s="58" t="s">
        <v>9</v>
      </c>
      <c r="D32" s="59">
        <f>試算シート!$J$4</f>
        <v>0</v>
      </c>
      <c r="E32" s="60" t="s">
        <v>22</v>
      </c>
      <c r="F32" s="55">
        <f>IF(D34=0,0,IFERROR(HLOOKUP(D32,C36:I54,15,0),0))</f>
        <v>0</v>
      </c>
      <c r="G32" s="86"/>
      <c r="H32" s="55" t="s">
        <v>41</v>
      </c>
      <c r="I32" s="55">
        <f>IF(D34=0,0,IFERROR(HLOOKUP(D32,C36:I54,19,0),0))</f>
        <v>0</v>
      </c>
      <c r="J32" s="56"/>
    </row>
    <row r="33" spans="2:16" s="14" customFormat="1" ht="18" thickBot="1" x14ac:dyDescent="0.25">
      <c r="B33" s="54"/>
      <c r="C33" s="55"/>
      <c r="D33" s="55"/>
      <c r="E33" s="60" t="s">
        <v>28</v>
      </c>
      <c r="F33" s="55">
        <f>IF(D34=0,0,IFERROR(HLOOKUP(D32,C36:I54,17,0),0))</f>
        <v>0</v>
      </c>
      <c r="G33" s="86"/>
      <c r="H33" s="108" t="s">
        <v>40</v>
      </c>
      <c r="I33" s="109">
        <f>ROUNDDOWN(I32*10/110,0)</f>
        <v>0</v>
      </c>
      <c r="J33" s="56"/>
    </row>
    <row r="34" spans="2:16" s="14" customFormat="1" ht="18" thickBot="1" x14ac:dyDescent="0.25">
      <c r="B34" s="57" t="s">
        <v>10</v>
      </c>
      <c r="C34" s="58" t="s">
        <v>11</v>
      </c>
      <c r="D34" s="59">
        <f>試算シート!J7</f>
        <v>0</v>
      </c>
      <c r="E34" s="63" t="s">
        <v>32</v>
      </c>
      <c r="F34" s="64">
        <f>F32+F33</f>
        <v>0</v>
      </c>
      <c r="G34" s="86"/>
      <c r="H34" s="86" t="s">
        <v>42</v>
      </c>
      <c r="I34" s="110">
        <f>I32-I33</f>
        <v>0</v>
      </c>
      <c r="J34" s="56"/>
    </row>
    <row r="35" spans="2:16" s="14" customFormat="1" ht="17.25" x14ac:dyDescent="0.2">
      <c r="B35" s="54"/>
      <c r="C35" s="55"/>
      <c r="D35" s="55"/>
      <c r="E35" s="55" t="s">
        <v>12</v>
      </c>
      <c r="F35" s="55"/>
      <c r="G35" s="55"/>
      <c r="H35" s="55"/>
      <c r="I35" s="55"/>
      <c r="J35" s="56"/>
    </row>
    <row r="36" spans="2:16" s="14" customFormat="1" ht="17.25" x14ac:dyDescent="0.2">
      <c r="B36" s="54"/>
      <c r="C36" s="65" t="s">
        <v>13</v>
      </c>
      <c r="D36" s="65" t="s">
        <v>14</v>
      </c>
      <c r="E36" s="65" t="s">
        <v>15</v>
      </c>
      <c r="F36" s="65" t="s">
        <v>16</v>
      </c>
      <c r="G36" s="65" t="s">
        <v>17</v>
      </c>
      <c r="H36" s="65" t="s">
        <v>18</v>
      </c>
      <c r="I36" s="65" t="s">
        <v>19</v>
      </c>
      <c r="J36" s="56"/>
    </row>
    <row r="37" spans="2:16" s="14" customFormat="1" ht="18" customHeight="1" x14ac:dyDescent="0.2">
      <c r="B37" s="66" t="s">
        <v>31</v>
      </c>
      <c r="C37" s="52"/>
      <c r="D37" s="52"/>
      <c r="E37" s="52"/>
      <c r="F37" s="52"/>
      <c r="G37" s="52"/>
      <c r="H37" s="52"/>
      <c r="I37" s="52"/>
      <c r="J37" s="56"/>
      <c r="K37" s="24"/>
    </row>
    <row r="38" spans="2:16" ht="21" customHeight="1" x14ac:dyDescent="0.4">
      <c r="B38" s="67" t="s">
        <v>23</v>
      </c>
      <c r="C38" s="68">
        <v>10</v>
      </c>
      <c r="D38" s="68">
        <v>20</v>
      </c>
      <c r="E38" s="68">
        <v>30</v>
      </c>
      <c r="F38" s="68">
        <v>40</v>
      </c>
      <c r="G38" s="68">
        <v>60</v>
      </c>
      <c r="H38" s="68">
        <v>100</v>
      </c>
      <c r="I38" s="68">
        <v>300</v>
      </c>
      <c r="J38" s="56"/>
      <c r="K38" s="28"/>
    </row>
    <row r="39" spans="2:16" ht="21" customHeight="1" x14ac:dyDescent="0.4">
      <c r="B39" s="69" t="s">
        <v>21</v>
      </c>
      <c r="C39" s="70">
        <v>1351</v>
      </c>
      <c r="D39" s="70">
        <v>2700</v>
      </c>
      <c r="E39" s="70">
        <v>4049</v>
      </c>
      <c r="F39" s="70">
        <v>5399</v>
      </c>
      <c r="G39" s="70">
        <v>8098</v>
      </c>
      <c r="H39" s="70">
        <v>13495</v>
      </c>
      <c r="I39" s="70">
        <v>40486</v>
      </c>
      <c r="J39" s="56"/>
      <c r="K39" s="28"/>
    </row>
    <row r="40" spans="2:16" ht="21" customHeight="1" x14ac:dyDescent="0.4">
      <c r="B40" s="71" t="s">
        <v>23</v>
      </c>
      <c r="C40" s="72">
        <v>50</v>
      </c>
      <c r="D40" s="72">
        <v>50</v>
      </c>
      <c r="E40" s="72">
        <v>50</v>
      </c>
      <c r="F40" s="72">
        <v>50</v>
      </c>
      <c r="G40" s="72">
        <v>200</v>
      </c>
      <c r="H40" s="72">
        <v>200</v>
      </c>
      <c r="I40" s="73"/>
      <c r="J40" s="56"/>
      <c r="L40" s="28"/>
    </row>
    <row r="41" spans="2:16" ht="21" customHeight="1" x14ac:dyDescent="0.4">
      <c r="B41" s="74" t="s">
        <v>3</v>
      </c>
      <c r="C41" s="70">
        <v>105</v>
      </c>
      <c r="D41" s="70">
        <v>105</v>
      </c>
      <c r="E41" s="70">
        <v>105</v>
      </c>
      <c r="F41" s="70">
        <v>105</v>
      </c>
      <c r="G41" s="70">
        <v>114</v>
      </c>
      <c r="H41" s="70">
        <v>114</v>
      </c>
      <c r="I41" s="75"/>
      <c r="J41" s="56"/>
      <c r="N41" s="28"/>
      <c r="P41" s="28"/>
    </row>
    <row r="42" spans="2:16" ht="21" customHeight="1" x14ac:dyDescent="0.2">
      <c r="B42" s="71" t="s">
        <v>23</v>
      </c>
      <c r="C42" s="72">
        <v>200</v>
      </c>
      <c r="D42" s="72">
        <v>200</v>
      </c>
      <c r="E42" s="72">
        <v>200</v>
      </c>
      <c r="F42" s="72">
        <v>200</v>
      </c>
      <c r="G42" s="76"/>
      <c r="H42" s="76"/>
      <c r="I42" s="76"/>
      <c r="J42" s="56"/>
    </row>
    <row r="43" spans="2:16" ht="21" customHeight="1" x14ac:dyDescent="0.2">
      <c r="B43" s="74" t="s">
        <v>4</v>
      </c>
      <c r="C43" s="70">
        <v>114</v>
      </c>
      <c r="D43" s="70">
        <v>114</v>
      </c>
      <c r="E43" s="70">
        <v>114</v>
      </c>
      <c r="F43" s="70">
        <v>114</v>
      </c>
      <c r="G43" s="77"/>
      <c r="H43" s="77"/>
      <c r="I43" s="77"/>
      <c r="J43" s="56"/>
    </row>
    <row r="44" spans="2:16" ht="21" customHeight="1" x14ac:dyDescent="0.2">
      <c r="B44" s="71" t="s">
        <v>24</v>
      </c>
      <c r="C44" s="72">
        <v>201</v>
      </c>
      <c r="D44" s="72">
        <v>201</v>
      </c>
      <c r="E44" s="72">
        <v>201</v>
      </c>
      <c r="F44" s="72">
        <v>201</v>
      </c>
      <c r="G44" s="72">
        <v>201</v>
      </c>
      <c r="H44" s="72">
        <v>201</v>
      </c>
      <c r="I44" s="72">
        <v>301</v>
      </c>
      <c r="J44" s="56"/>
    </row>
    <row r="45" spans="2:16" ht="21" customHeight="1" x14ac:dyDescent="0.2">
      <c r="B45" s="74" t="s">
        <v>27</v>
      </c>
      <c r="C45" s="70">
        <v>125</v>
      </c>
      <c r="D45" s="70">
        <v>125</v>
      </c>
      <c r="E45" s="70">
        <v>125</v>
      </c>
      <c r="F45" s="70">
        <v>125</v>
      </c>
      <c r="G45" s="70">
        <v>125</v>
      </c>
      <c r="H45" s="70">
        <v>125</v>
      </c>
      <c r="I45" s="70">
        <v>125</v>
      </c>
      <c r="J45" s="56"/>
    </row>
    <row r="46" spans="2:16" ht="18" customHeight="1" x14ac:dyDescent="0.2">
      <c r="B46" s="78"/>
      <c r="C46" s="79"/>
      <c r="D46" s="79"/>
      <c r="E46" s="79"/>
      <c r="F46" s="79"/>
      <c r="G46" s="79"/>
      <c r="H46" s="79"/>
      <c r="I46" s="79"/>
      <c r="J46" s="56"/>
    </row>
    <row r="47" spans="2:16" ht="17.25" x14ac:dyDescent="0.2">
      <c r="B47" s="74" t="s">
        <v>3</v>
      </c>
      <c r="C47" s="80">
        <f t="shared" ref="C47:H47" si="5">IF($D$6&gt;C40,C41*(C40-C38),C41*(IF($D$6-C38&lt;=0,0,$D$6-C38)))</f>
        <v>0</v>
      </c>
      <c r="D47" s="80">
        <f t="shared" si="5"/>
        <v>0</v>
      </c>
      <c r="E47" s="80">
        <f t="shared" si="5"/>
        <v>0</v>
      </c>
      <c r="F47" s="80">
        <f t="shared" si="5"/>
        <v>0</v>
      </c>
      <c r="G47" s="80">
        <f t="shared" si="5"/>
        <v>0</v>
      </c>
      <c r="H47" s="80">
        <f t="shared" si="5"/>
        <v>0</v>
      </c>
      <c r="I47" s="81"/>
      <c r="J47" s="56"/>
    </row>
    <row r="48" spans="2:16" ht="17.25" x14ac:dyDescent="0.2">
      <c r="B48" s="74" t="s">
        <v>4</v>
      </c>
      <c r="C48" s="82">
        <f>IF($D$6&gt;C42,C43*(C42-C40),C43*(IF($D$6-C40&lt;=0,0,$D$6-C40)))</f>
        <v>0</v>
      </c>
      <c r="D48" s="82">
        <f>IF($D$6&gt;D42,D43*(D42-D40),D43*(IF($D$6-D40&lt;=0,0,$D$6-D40)))</f>
        <v>0</v>
      </c>
      <c r="E48" s="82">
        <f>IF($D$6&gt;E42,E43*(E42-E40),E43*(IF($D$6-E40&lt;=0,0,$D$6-E40)))</f>
        <v>0</v>
      </c>
      <c r="F48" s="82">
        <f>IF($D$6&gt;F42,F43*(F42-F40),F43*(IF($D$6-F40&lt;=0,0,$D$6-F40)))</f>
        <v>0</v>
      </c>
      <c r="G48" s="83"/>
      <c r="H48" s="83"/>
      <c r="I48" s="83"/>
      <c r="J48" s="56"/>
    </row>
    <row r="49" spans="2:10" ht="18" thickBot="1" x14ac:dyDescent="0.25">
      <c r="B49" s="74" t="s">
        <v>27</v>
      </c>
      <c r="C49" s="84">
        <f>IF($D$6&lt;C44,0,C45*($D$6-C42))</f>
        <v>0</v>
      </c>
      <c r="D49" s="84">
        <f>IF($D$6&lt;D44,0,D45*($D$6-D42))</f>
        <v>0</v>
      </c>
      <c r="E49" s="84">
        <f>IF($D$6&lt;E44,0,E45*($D$6-E42))</f>
        <v>0</v>
      </c>
      <c r="F49" s="84">
        <f>IF($D$6&lt;F44,0,F45*($D$6-F42))</f>
        <v>0</v>
      </c>
      <c r="G49" s="84">
        <f>IF($D$6&lt;G44,0,G45*($D$6-G40))</f>
        <v>0</v>
      </c>
      <c r="H49" s="84">
        <f>IF($D$6&lt;H44,0,H45*($D$6-H40))</f>
        <v>0</v>
      </c>
      <c r="I49" s="84">
        <f>IF($D$6&lt;I44,0,I45*($D$6-I38))</f>
        <v>0</v>
      </c>
      <c r="J49" s="56"/>
    </row>
    <row r="50" spans="2:10" ht="18" thickTop="1" x14ac:dyDescent="0.2">
      <c r="B50" s="69" t="s">
        <v>39</v>
      </c>
      <c r="C50" s="85">
        <f>C39+C47+C48+C49</f>
        <v>1351</v>
      </c>
      <c r="D50" s="85">
        <f>D39+D47+D48+D49</f>
        <v>2700</v>
      </c>
      <c r="E50" s="85">
        <f t="shared" ref="E50" si="6">E39+E47+E48+E49</f>
        <v>4049</v>
      </c>
      <c r="F50" s="85">
        <f t="shared" ref="F50" si="7">F39+F47+F48+F49</f>
        <v>5399</v>
      </c>
      <c r="G50" s="85">
        <f t="shared" ref="G50" si="8">G39+G47+G48+G49</f>
        <v>8098</v>
      </c>
      <c r="H50" s="85">
        <f t="shared" ref="H50" si="9">H39+H47+H48+H49</f>
        <v>13495</v>
      </c>
      <c r="I50" s="85">
        <f t="shared" ref="I50" si="10">I39+I47+I48+I49</f>
        <v>40486</v>
      </c>
      <c r="J50" s="56"/>
    </row>
    <row r="51" spans="2:10" ht="6.75" customHeight="1" x14ac:dyDescent="0.2">
      <c r="B51" s="54"/>
      <c r="C51" s="86"/>
      <c r="D51" s="86"/>
      <c r="E51" s="86"/>
      <c r="F51" s="86"/>
      <c r="G51" s="86"/>
      <c r="H51" s="86"/>
      <c r="I51" s="86"/>
      <c r="J51" s="56"/>
    </row>
    <row r="52" spans="2:10" ht="17.25" x14ac:dyDescent="0.2">
      <c r="B52" s="87" t="s">
        <v>28</v>
      </c>
      <c r="C52" s="80">
        <f t="shared" ref="C52:I52" si="11">ROUNDDOWN(C50*$I$3,0)</f>
        <v>135</v>
      </c>
      <c r="D52" s="80">
        <f t="shared" si="11"/>
        <v>270</v>
      </c>
      <c r="E52" s="80">
        <f t="shared" si="11"/>
        <v>404</v>
      </c>
      <c r="F52" s="80">
        <f t="shared" si="11"/>
        <v>539</v>
      </c>
      <c r="G52" s="80">
        <f t="shared" si="11"/>
        <v>809</v>
      </c>
      <c r="H52" s="80">
        <f t="shared" si="11"/>
        <v>1349</v>
      </c>
      <c r="I52" s="80">
        <f t="shared" si="11"/>
        <v>4048</v>
      </c>
      <c r="J52" s="56"/>
    </row>
    <row r="53" spans="2:10" ht="18" thickBot="1" x14ac:dyDescent="0.25">
      <c r="B53" s="87" t="s">
        <v>29</v>
      </c>
      <c r="C53" s="88">
        <f>C54-C52</f>
        <v>1345</v>
      </c>
      <c r="D53" s="88">
        <f t="shared" ref="D53" si="12">D54-D52</f>
        <v>2700</v>
      </c>
      <c r="E53" s="88">
        <f t="shared" ref="E53" si="13">E54-E52</f>
        <v>4046</v>
      </c>
      <c r="F53" s="88">
        <f t="shared" ref="F53" si="14">F54-F52</f>
        <v>5391</v>
      </c>
      <c r="G53" s="88">
        <f t="shared" ref="G53" si="15">G54-G52</f>
        <v>8091</v>
      </c>
      <c r="H53" s="88">
        <f t="shared" ref="H53" si="16">H54-H52</f>
        <v>13491</v>
      </c>
      <c r="I53" s="88">
        <f t="shared" ref="I53" si="17">I54-I52</f>
        <v>40482</v>
      </c>
      <c r="J53" s="56"/>
    </row>
    <row r="54" spans="2:10" ht="17.25" x14ac:dyDescent="0.2">
      <c r="B54" s="78"/>
      <c r="C54" s="89">
        <f t="shared" ref="C54:I54" si="18">ROUNDDOWN(C50*(1+$I$31),-1)</f>
        <v>1480</v>
      </c>
      <c r="D54" s="89">
        <f t="shared" si="18"/>
        <v>2970</v>
      </c>
      <c r="E54" s="89">
        <f t="shared" si="18"/>
        <v>4450</v>
      </c>
      <c r="F54" s="89">
        <f t="shared" si="18"/>
        <v>5930</v>
      </c>
      <c r="G54" s="89">
        <f t="shared" si="18"/>
        <v>8900</v>
      </c>
      <c r="H54" s="89">
        <f t="shared" si="18"/>
        <v>14840</v>
      </c>
      <c r="I54" s="89">
        <f t="shared" si="18"/>
        <v>44530</v>
      </c>
      <c r="J54" s="56"/>
    </row>
    <row r="55" spans="2:10" s="14" customFormat="1" ht="17.25" x14ac:dyDescent="0.2">
      <c r="B55" s="78"/>
      <c r="C55" s="55"/>
      <c r="D55" s="55"/>
      <c r="E55" s="55"/>
      <c r="F55" s="55"/>
      <c r="G55" s="55"/>
      <c r="H55" s="55"/>
      <c r="I55" s="55"/>
      <c r="J55" s="56"/>
    </row>
    <row r="56" spans="2:10" s="14" customFormat="1" ht="17.25" x14ac:dyDescent="0.2">
      <c r="B56" s="90"/>
      <c r="C56" s="91" t="s">
        <v>20</v>
      </c>
      <c r="D56" s="91"/>
      <c r="E56" s="91"/>
      <c r="F56" s="91"/>
      <c r="G56" s="91"/>
      <c r="H56" s="91"/>
      <c r="I56" s="91"/>
      <c r="J56" s="92"/>
    </row>
    <row r="58" spans="2:10" s="14" customFormat="1" ht="18" thickBot="1" x14ac:dyDescent="0.25">
      <c r="B58" s="50"/>
      <c r="C58" s="51" t="s">
        <v>35</v>
      </c>
      <c r="D58" s="51"/>
      <c r="E58" s="52"/>
      <c r="F58" s="52"/>
      <c r="G58" s="52"/>
      <c r="H58" s="52"/>
      <c r="I58" s="52"/>
      <c r="J58" s="53"/>
    </row>
    <row r="59" spans="2:10" s="14" customFormat="1" ht="18" thickBot="1" x14ac:dyDescent="0.25">
      <c r="B59" s="54"/>
      <c r="C59" s="55"/>
      <c r="D59" s="55"/>
      <c r="E59" s="55"/>
      <c r="F59" s="55"/>
      <c r="G59" s="55"/>
      <c r="H59" s="61" t="s">
        <v>7</v>
      </c>
      <c r="I59" s="62">
        <v>0.1</v>
      </c>
      <c r="J59" s="56"/>
    </row>
    <row r="60" spans="2:10" s="14" customFormat="1" ht="18" thickBot="1" x14ac:dyDescent="0.25">
      <c r="B60" s="57" t="s">
        <v>8</v>
      </c>
      <c r="C60" s="58" t="s">
        <v>9</v>
      </c>
      <c r="D60" s="59">
        <f>試算シート!$J$4</f>
        <v>0</v>
      </c>
      <c r="E60" s="60" t="s">
        <v>30</v>
      </c>
      <c r="F60" s="55">
        <f>IF(D62=0,0,IFERROR(HLOOKUP(D60,C64:I82,15,0),0))</f>
        <v>0</v>
      </c>
      <c r="G60" s="86"/>
      <c r="H60" s="55" t="s">
        <v>41</v>
      </c>
      <c r="I60" s="55">
        <f>IF(D62=0,0,IFERROR(HLOOKUP(D60,C64:I82,19,0),0))</f>
        <v>0</v>
      </c>
      <c r="J60" s="56"/>
    </row>
    <row r="61" spans="2:10" s="14" customFormat="1" ht="18" thickBot="1" x14ac:dyDescent="0.25">
      <c r="B61" s="54"/>
      <c r="C61" s="55"/>
      <c r="D61" s="55"/>
      <c r="E61" s="60" t="s">
        <v>7</v>
      </c>
      <c r="F61" s="55">
        <f>IF(D62=0,0,IFERROR(HLOOKUP(D60,C64:I82,17,0),0))</f>
        <v>0</v>
      </c>
      <c r="G61" s="86"/>
      <c r="H61" s="108" t="s">
        <v>40</v>
      </c>
      <c r="I61" s="109">
        <f>ROUNDDOWN(I60*10/110,0)</f>
        <v>0</v>
      </c>
      <c r="J61" s="56"/>
    </row>
    <row r="62" spans="2:10" s="14" customFormat="1" ht="18" thickBot="1" x14ac:dyDescent="0.25">
      <c r="B62" s="57" t="s">
        <v>10</v>
      </c>
      <c r="C62" s="58" t="s">
        <v>11</v>
      </c>
      <c r="D62" s="59">
        <f>試算シート!J7</f>
        <v>0</v>
      </c>
      <c r="E62" s="63" t="s">
        <v>32</v>
      </c>
      <c r="F62" s="64">
        <f>F60+F61</f>
        <v>0</v>
      </c>
      <c r="G62" s="86"/>
      <c r="H62" s="86" t="s">
        <v>42</v>
      </c>
      <c r="I62" s="110">
        <f>I60-I61</f>
        <v>0</v>
      </c>
      <c r="J62" s="56"/>
    </row>
    <row r="63" spans="2:10" s="14" customFormat="1" ht="17.25" x14ac:dyDescent="0.2">
      <c r="B63" s="54"/>
      <c r="C63" s="55"/>
      <c r="D63" s="55"/>
      <c r="E63" s="55" t="s">
        <v>12</v>
      </c>
      <c r="F63" s="55"/>
      <c r="G63" s="55"/>
      <c r="H63" s="55"/>
      <c r="I63" s="55"/>
      <c r="J63" s="56"/>
    </row>
    <row r="64" spans="2:10" s="14" customFormat="1" ht="17.25" x14ac:dyDescent="0.2">
      <c r="B64" s="54"/>
      <c r="C64" s="65" t="s">
        <v>13</v>
      </c>
      <c r="D64" s="65" t="s">
        <v>14</v>
      </c>
      <c r="E64" s="65" t="s">
        <v>15</v>
      </c>
      <c r="F64" s="65" t="s">
        <v>16</v>
      </c>
      <c r="G64" s="65" t="s">
        <v>17</v>
      </c>
      <c r="H64" s="65" t="s">
        <v>18</v>
      </c>
      <c r="I64" s="65" t="s">
        <v>19</v>
      </c>
      <c r="J64" s="56"/>
    </row>
    <row r="65" spans="2:16" s="14" customFormat="1" ht="18" customHeight="1" x14ac:dyDescent="0.2">
      <c r="B65" s="66" t="s">
        <v>31</v>
      </c>
      <c r="C65" s="52"/>
      <c r="D65" s="52"/>
      <c r="E65" s="52"/>
      <c r="F65" s="52"/>
      <c r="G65" s="52"/>
      <c r="H65" s="52"/>
      <c r="I65" s="52"/>
      <c r="J65" s="56"/>
      <c r="K65" s="24"/>
    </row>
    <row r="66" spans="2:16" ht="21" customHeight="1" x14ac:dyDescent="0.4">
      <c r="B66" s="67" t="s">
        <v>23</v>
      </c>
      <c r="C66" s="68">
        <v>10</v>
      </c>
      <c r="D66" s="68">
        <v>20</v>
      </c>
      <c r="E66" s="68">
        <v>30</v>
      </c>
      <c r="F66" s="68">
        <v>40</v>
      </c>
      <c r="G66" s="68">
        <v>60</v>
      </c>
      <c r="H66" s="68">
        <v>100</v>
      </c>
      <c r="I66" s="68">
        <v>300</v>
      </c>
      <c r="J66" s="56"/>
      <c r="K66" s="28"/>
    </row>
    <row r="67" spans="2:16" ht="21" customHeight="1" x14ac:dyDescent="0.4">
      <c r="B67" s="69" t="s">
        <v>21</v>
      </c>
      <c r="C67" s="70">
        <v>1473</v>
      </c>
      <c r="D67" s="70">
        <v>2943</v>
      </c>
      <c r="E67" s="70">
        <v>4413</v>
      </c>
      <c r="F67" s="70">
        <v>5885</v>
      </c>
      <c r="G67" s="70">
        <v>8827</v>
      </c>
      <c r="H67" s="70">
        <v>14710</v>
      </c>
      <c r="I67" s="70">
        <v>44130</v>
      </c>
      <c r="J67" s="56"/>
      <c r="K67" s="28"/>
    </row>
    <row r="68" spans="2:16" ht="21" customHeight="1" x14ac:dyDescent="0.4">
      <c r="B68" s="71" t="s">
        <v>23</v>
      </c>
      <c r="C68" s="72">
        <v>50</v>
      </c>
      <c r="D68" s="72">
        <v>50</v>
      </c>
      <c r="E68" s="72">
        <v>50</v>
      </c>
      <c r="F68" s="72">
        <v>50</v>
      </c>
      <c r="G68" s="72">
        <v>200</v>
      </c>
      <c r="H68" s="72">
        <v>200</v>
      </c>
      <c r="I68" s="73"/>
      <c r="J68" s="56"/>
      <c r="L68" s="28"/>
    </row>
    <row r="69" spans="2:16" ht="21" customHeight="1" x14ac:dyDescent="0.4">
      <c r="B69" s="74" t="s">
        <v>3</v>
      </c>
      <c r="C69" s="70">
        <v>114</v>
      </c>
      <c r="D69" s="70">
        <v>114</v>
      </c>
      <c r="E69" s="70">
        <v>114</v>
      </c>
      <c r="F69" s="70">
        <v>114</v>
      </c>
      <c r="G69" s="70">
        <v>124</v>
      </c>
      <c r="H69" s="70">
        <v>124</v>
      </c>
      <c r="I69" s="75"/>
      <c r="J69" s="56"/>
      <c r="N69" s="28"/>
      <c r="P69" s="28"/>
    </row>
    <row r="70" spans="2:16" ht="21" customHeight="1" x14ac:dyDescent="0.2">
      <c r="B70" s="71" t="s">
        <v>23</v>
      </c>
      <c r="C70" s="72">
        <v>200</v>
      </c>
      <c r="D70" s="72">
        <v>200</v>
      </c>
      <c r="E70" s="72">
        <v>200</v>
      </c>
      <c r="F70" s="72">
        <v>200</v>
      </c>
      <c r="G70" s="76"/>
      <c r="H70" s="76"/>
      <c r="I70" s="76"/>
      <c r="J70" s="56"/>
    </row>
    <row r="71" spans="2:16" ht="21" customHeight="1" x14ac:dyDescent="0.2">
      <c r="B71" s="74" t="s">
        <v>4</v>
      </c>
      <c r="C71" s="70">
        <v>124</v>
      </c>
      <c r="D71" s="70">
        <v>124</v>
      </c>
      <c r="E71" s="70">
        <v>124</v>
      </c>
      <c r="F71" s="70">
        <v>124</v>
      </c>
      <c r="G71" s="77"/>
      <c r="H71" s="77"/>
      <c r="I71" s="77"/>
      <c r="J71" s="56"/>
    </row>
    <row r="72" spans="2:16" ht="21" customHeight="1" x14ac:dyDescent="0.2">
      <c r="B72" s="71" t="s">
        <v>24</v>
      </c>
      <c r="C72" s="72">
        <v>201</v>
      </c>
      <c r="D72" s="72">
        <v>201</v>
      </c>
      <c r="E72" s="72">
        <v>201</v>
      </c>
      <c r="F72" s="72">
        <v>201</v>
      </c>
      <c r="G72" s="72">
        <v>201</v>
      </c>
      <c r="H72" s="72">
        <v>201</v>
      </c>
      <c r="I72" s="72">
        <v>301</v>
      </c>
      <c r="J72" s="56"/>
    </row>
    <row r="73" spans="2:16" ht="21" customHeight="1" x14ac:dyDescent="0.2">
      <c r="B73" s="74" t="s">
        <v>27</v>
      </c>
      <c r="C73" s="70">
        <v>136</v>
      </c>
      <c r="D73" s="70">
        <v>136</v>
      </c>
      <c r="E73" s="70">
        <v>136</v>
      </c>
      <c r="F73" s="70">
        <v>136</v>
      </c>
      <c r="G73" s="70">
        <v>136</v>
      </c>
      <c r="H73" s="70">
        <v>136</v>
      </c>
      <c r="I73" s="70">
        <v>136</v>
      </c>
      <c r="J73" s="56"/>
    </row>
    <row r="74" spans="2:16" ht="18" customHeight="1" x14ac:dyDescent="0.2">
      <c r="B74" s="78"/>
      <c r="C74" s="79"/>
      <c r="D74" s="79"/>
      <c r="E74" s="79"/>
      <c r="F74" s="79"/>
      <c r="G74" s="79"/>
      <c r="H74" s="79"/>
      <c r="I74" s="79"/>
      <c r="J74" s="56"/>
    </row>
    <row r="75" spans="2:16" ht="17.25" x14ac:dyDescent="0.2">
      <c r="B75" s="74" t="s">
        <v>3</v>
      </c>
      <c r="C75" s="80">
        <f t="shared" ref="C75:H75" si="19">IF($D$6&gt;C68,C69*(C68-C66),C69*(IF($D$6-C66&lt;=0,0,$D$6-C66)))</f>
        <v>0</v>
      </c>
      <c r="D75" s="80">
        <f t="shared" si="19"/>
        <v>0</v>
      </c>
      <c r="E75" s="80">
        <f t="shared" si="19"/>
        <v>0</v>
      </c>
      <c r="F75" s="80">
        <f t="shared" si="19"/>
        <v>0</v>
      </c>
      <c r="G75" s="80">
        <f t="shared" si="19"/>
        <v>0</v>
      </c>
      <c r="H75" s="80">
        <f t="shared" si="19"/>
        <v>0</v>
      </c>
      <c r="I75" s="81"/>
      <c r="J75" s="56"/>
    </row>
    <row r="76" spans="2:16" ht="17.25" x14ac:dyDescent="0.2">
      <c r="B76" s="74" t="s">
        <v>4</v>
      </c>
      <c r="C76" s="82">
        <f>IF($D$6&gt;C70,C71*(C70-C68),C71*(IF($D$6-C68&lt;=0,0,$D$6-C68)))</f>
        <v>0</v>
      </c>
      <c r="D76" s="82">
        <f>IF($D$6&gt;D70,D71*(D70-D68),D71*(IF($D$6-D68&lt;=0,0,$D$6-D68)))</f>
        <v>0</v>
      </c>
      <c r="E76" s="82">
        <f>IF($D$6&gt;E70,E71*(E70-E68),E71*(IF($D$6-E68&lt;=0,0,$D$6-E68)))</f>
        <v>0</v>
      </c>
      <c r="F76" s="82">
        <f>IF($D$6&gt;F70,F71*(F70-F68),F71*(IF($D$6-F68&lt;=0,0,$D$6-F68)))</f>
        <v>0</v>
      </c>
      <c r="G76" s="83"/>
      <c r="H76" s="83"/>
      <c r="I76" s="83"/>
      <c r="J76" s="56"/>
    </row>
    <row r="77" spans="2:16" ht="18" thickBot="1" x14ac:dyDescent="0.25">
      <c r="B77" s="74" t="s">
        <v>27</v>
      </c>
      <c r="C77" s="84">
        <f>IF($D$6&lt;C72,0,C73*($D$6-C70))</f>
        <v>0</v>
      </c>
      <c r="D77" s="84">
        <f>IF($D$6&lt;D72,0,D73*($D$6-D70))</f>
        <v>0</v>
      </c>
      <c r="E77" s="84">
        <f>IF($D$6&lt;E72,0,E73*($D$6-E70))</f>
        <v>0</v>
      </c>
      <c r="F77" s="84">
        <f>IF($D$6&lt;F72,0,F73*($D$6-F70))</f>
        <v>0</v>
      </c>
      <c r="G77" s="84">
        <f>IF($D$6&lt;G72,0,G73*($D$6-G68))</f>
        <v>0</v>
      </c>
      <c r="H77" s="84">
        <f>IF($D$6&lt;H72,0,H73*($D$6-H68))</f>
        <v>0</v>
      </c>
      <c r="I77" s="84">
        <f>IF($D$6&lt;I72,0,I73*($D$6-I66))</f>
        <v>0</v>
      </c>
      <c r="J77" s="56"/>
    </row>
    <row r="78" spans="2:16" ht="18" thickTop="1" x14ac:dyDescent="0.2">
      <c r="B78" s="69" t="s">
        <v>39</v>
      </c>
      <c r="C78" s="85">
        <f>C67+C75+C76+C77</f>
        <v>1473</v>
      </c>
      <c r="D78" s="85">
        <f>D67+D75+D76+D77</f>
        <v>2943</v>
      </c>
      <c r="E78" s="85">
        <f t="shared" ref="E78:I78" si="20">E67+E75+E76+E77</f>
        <v>4413</v>
      </c>
      <c r="F78" s="85">
        <f t="shared" si="20"/>
        <v>5885</v>
      </c>
      <c r="G78" s="85">
        <f t="shared" si="20"/>
        <v>8827</v>
      </c>
      <c r="H78" s="85">
        <f t="shared" si="20"/>
        <v>14710</v>
      </c>
      <c r="I78" s="85">
        <f t="shared" si="20"/>
        <v>44130</v>
      </c>
      <c r="J78" s="56"/>
    </row>
    <row r="79" spans="2:16" ht="6.75" customHeight="1" x14ac:dyDescent="0.2">
      <c r="B79" s="54"/>
      <c r="C79" s="86"/>
      <c r="D79" s="86"/>
      <c r="E79" s="86"/>
      <c r="F79" s="86"/>
      <c r="G79" s="86"/>
      <c r="H79" s="86"/>
      <c r="I79" s="86"/>
      <c r="J79" s="56"/>
    </row>
    <row r="80" spans="2:16" ht="17.25" x14ac:dyDescent="0.2">
      <c r="B80" s="87" t="s">
        <v>7</v>
      </c>
      <c r="C80" s="80">
        <f t="shared" ref="C80:I80" si="21">ROUNDDOWN(C78*$I$3,0)</f>
        <v>147</v>
      </c>
      <c r="D80" s="80">
        <f t="shared" si="21"/>
        <v>294</v>
      </c>
      <c r="E80" s="80">
        <f t="shared" si="21"/>
        <v>441</v>
      </c>
      <c r="F80" s="80">
        <f t="shared" si="21"/>
        <v>588</v>
      </c>
      <c r="G80" s="80">
        <f t="shared" si="21"/>
        <v>882</v>
      </c>
      <c r="H80" s="80">
        <f t="shared" si="21"/>
        <v>1471</v>
      </c>
      <c r="I80" s="80">
        <f t="shared" si="21"/>
        <v>4413</v>
      </c>
      <c r="J80" s="56"/>
    </row>
    <row r="81" spans="2:10" ht="18" thickBot="1" x14ac:dyDescent="0.25">
      <c r="B81" s="87" t="s">
        <v>29</v>
      </c>
      <c r="C81" s="88">
        <f>C82-C80</f>
        <v>1473</v>
      </c>
      <c r="D81" s="88">
        <f t="shared" ref="D81:I81" si="22">D82-D80</f>
        <v>2936</v>
      </c>
      <c r="E81" s="88">
        <f t="shared" si="22"/>
        <v>4409</v>
      </c>
      <c r="F81" s="88">
        <f t="shared" si="22"/>
        <v>5882</v>
      </c>
      <c r="G81" s="88">
        <f t="shared" si="22"/>
        <v>8818</v>
      </c>
      <c r="H81" s="88">
        <f t="shared" si="22"/>
        <v>14709</v>
      </c>
      <c r="I81" s="88">
        <f t="shared" si="22"/>
        <v>44127</v>
      </c>
      <c r="J81" s="56"/>
    </row>
    <row r="82" spans="2:10" ht="17.25" x14ac:dyDescent="0.2">
      <c r="B82" s="78"/>
      <c r="C82" s="89">
        <f t="shared" ref="C82:I82" si="23">ROUNDDOWN(C78*(1+$I$31),-1)</f>
        <v>1620</v>
      </c>
      <c r="D82" s="89">
        <f t="shared" si="23"/>
        <v>3230</v>
      </c>
      <c r="E82" s="89">
        <f t="shared" si="23"/>
        <v>4850</v>
      </c>
      <c r="F82" s="89">
        <f t="shared" si="23"/>
        <v>6470</v>
      </c>
      <c r="G82" s="89">
        <f t="shared" si="23"/>
        <v>9700</v>
      </c>
      <c r="H82" s="89">
        <f t="shared" si="23"/>
        <v>16180</v>
      </c>
      <c r="I82" s="89">
        <f t="shared" si="23"/>
        <v>48540</v>
      </c>
      <c r="J82" s="56"/>
    </row>
    <row r="83" spans="2:10" s="14" customFormat="1" ht="17.25" x14ac:dyDescent="0.2">
      <c r="B83" s="78"/>
      <c r="C83" s="55"/>
      <c r="D83" s="55"/>
      <c r="E83" s="55"/>
      <c r="F83" s="55"/>
      <c r="G83" s="55"/>
      <c r="H83" s="55"/>
      <c r="I83" s="55"/>
      <c r="J83" s="56"/>
    </row>
    <row r="84" spans="2:10" s="14" customFormat="1" ht="17.25" x14ac:dyDescent="0.2">
      <c r="B84" s="90"/>
      <c r="C84" s="91"/>
      <c r="D84" s="91"/>
      <c r="E84" s="91"/>
      <c r="F84" s="91"/>
      <c r="G84" s="91"/>
      <c r="H84" s="91"/>
      <c r="I84" s="91"/>
      <c r="J84" s="92"/>
    </row>
  </sheetData>
  <sheetProtection algorithmName="SHA-512" hashValue="EcaUQMWPZgw4Oj3b4UaQNw+hW/WlTw3qJPY/J3Lxddw8Zw/ovuLwtfYxN3o/M3doeU+DoQ07l6wTNCA95BKcVg==" saltValue="2RdYDWZHRPNZ7Wzy6XimLA==" spinCount="100000" sheet="1" selectLockedCells="1"/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試算シート</vt:lpstr>
      <vt:lpstr>計算シート</vt:lpstr>
      <vt:lpstr>口径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 04</dc:creator>
  <cp:lastModifiedBy>ユーザー 04</cp:lastModifiedBy>
  <cp:lastPrinted>2023-01-18T04:01:11Z</cp:lastPrinted>
  <dcterms:created xsi:type="dcterms:W3CDTF">2022-07-08T02:01:09Z</dcterms:created>
  <dcterms:modified xsi:type="dcterms:W3CDTF">2023-12-07T05:21:12Z</dcterms:modified>
</cp:coreProperties>
</file>